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6E840C4B-AB72-40AE-B263-11406E8C699E}" xr6:coauthVersionLast="47" xr6:coauthVersionMax="47" xr10:uidLastSave="{00000000-0000-0000-0000-000000000000}"/>
  <workbookProtection workbookAlgorithmName="SHA-512" workbookHashValue="IKkCTdoP2nsm9p3n3w/kNNI+Yyty4z5RdzPiwyPvsaJGrR60WXyuyJe0izv+90nZGviaLJIzNbWMU49FAMTuAQ==" workbookSaltValue="5CSj4FPaT4PLyUqTwtdpJw==" workbookSpinCount="100000" lockStructure="1"/>
  <bookViews>
    <workbookView xWindow="-120" yWindow="-120" windowWidth="29040" windowHeight="15990" xr2:uid="{00000000-000D-0000-FFFF-FFFF00000000}"/>
  </bookViews>
  <sheets>
    <sheet name="作成要領" sheetId="13" r:id="rId1"/>
    <sheet name="入力" sheetId="1" r:id="rId2"/>
    <sheet name="印刷（通番1～4）" sheetId="7" r:id="rId3"/>
    <sheet name="印刷（通番5～8）" sheetId="8" r:id="rId4"/>
    <sheet name="印刷（通番9～12）" sheetId="9" r:id="rId5"/>
    <sheet name="印刷（通番13～16）" sheetId="10" r:id="rId6"/>
    <sheet name="印刷（通番17～20）" sheetId="11" r:id="rId7"/>
    <sheet name="喪失事由等" sheetId="6" state="hidden" r:id="rId8"/>
  </sheets>
  <externalReferences>
    <externalReference r:id="rId9"/>
  </externalReferences>
  <definedNames>
    <definedName name="_xlnm.Print_Area" localSheetId="2">'印刷（通番1～4）'!$A$1:$BA$77</definedName>
    <definedName name="_xlnm.Print_Area" localSheetId="5">'印刷（通番13～16）'!$A$1:$BA$77</definedName>
    <definedName name="_xlnm.Print_Area" localSheetId="6">'印刷（通番17～20）'!$A$1:$BA$77</definedName>
    <definedName name="_xlnm.Print_Area" localSheetId="3">'印刷（通番5～8）'!$A$1:$BA$77</definedName>
    <definedName name="_xlnm.Print_Area" localSheetId="4">'印刷（通番9～12）'!$A$1:$BA$77</definedName>
    <definedName name="_xlnm.Print_Area" localSheetId="0">作成要領!$A$1:$AC$41</definedName>
    <definedName name="種別①">[1]リスト!$C$2:$C$4</definedName>
    <definedName name="制度区分①">[1]リスト!$A$2:$A$4</definedName>
    <definedName name="年号①">[1]リスト!$E$2:$E$3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2" i="11" l="1"/>
  <c r="T62" i="11"/>
  <c r="S62" i="11"/>
  <c r="R62" i="11"/>
  <c r="Q62" i="11"/>
  <c r="P62" i="11"/>
  <c r="O62" i="11"/>
  <c r="U48" i="11"/>
  <c r="T48" i="11"/>
  <c r="S48" i="11"/>
  <c r="R48" i="11"/>
  <c r="Q48" i="11"/>
  <c r="P48" i="11"/>
  <c r="O48" i="11"/>
  <c r="U34" i="11"/>
  <c r="T34" i="11"/>
  <c r="S34" i="11"/>
  <c r="R34" i="11"/>
  <c r="Q34" i="11"/>
  <c r="P34" i="11"/>
  <c r="O34" i="11"/>
  <c r="U20" i="11"/>
  <c r="T20" i="11"/>
  <c r="S20" i="11"/>
  <c r="R20" i="11"/>
  <c r="Q20" i="11"/>
  <c r="P20" i="11"/>
  <c r="O20" i="11"/>
  <c r="U62" i="10"/>
  <c r="T62" i="10"/>
  <c r="S62" i="10"/>
  <c r="R62" i="10"/>
  <c r="Q62" i="10"/>
  <c r="P62" i="10"/>
  <c r="O62" i="10"/>
  <c r="U48" i="10"/>
  <c r="T48" i="10"/>
  <c r="S48" i="10"/>
  <c r="R48" i="10"/>
  <c r="Q48" i="10"/>
  <c r="P48" i="10"/>
  <c r="O48" i="10"/>
  <c r="U34" i="10"/>
  <c r="T34" i="10"/>
  <c r="S34" i="10"/>
  <c r="R34" i="10"/>
  <c r="Q34" i="10"/>
  <c r="P34" i="10"/>
  <c r="O34" i="10"/>
  <c r="U20" i="10"/>
  <c r="T20" i="10"/>
  <c r="S20" i="10"/>
  <c r="R20" i="10"/>
  <c r="Q20" i="10"/>
  <c r="P20" i="10"/>
  <c r="O20" i="10"/>
  <c r="U62" i="9"/>
  <c r="T62" i="9"/>
  <c r="S62" i="9"/>
  <c r="R62" i="9"/>
  <c r="Q62" i="9"/>
  <c r="P62" i="9"/>
  <c r="O62" i="9"/>
  <c r="U48" i="9"/>
  <c r="T48" i="9"/>
  <c r="S48" i="9"/>
  <c r="R48" i="9"/>
  <c r="Q48" i="9"/>
  <c r="P48" i="9"/>
  <c r="O48" i="9"/>
  <c r="U34" i="9"/>
  <c r="T34" i="9"/>
  <c r="S34" i="9"/>
  <c r="R34" i="9"/>
  <c r="Q34" i="9"/>
  <c r="P34" i="9"/>
  <c r="O34" i="9"/>
  <c r="U20" i="9"/>
  <c r="T20" i="9"/>
  <c r="S20" i="9"/>
  <c r="R20" i="9"/>
  <c r="Q20" i="9"/>
  <c r="P20" i="9"/>
  <c r="O20" i="9"/>
  <c r="U62" i="8"/>
  <c r="T62" i="8"/>
  <c r="S62" i="8"/>
  <c r="R62" i="8"/>
  <c r="Q62" i="8"/>
  <c r="P62" i="8"/>
  <c r="O62" i="8"/>
  <c r="U48" i="8"/>
  <c r="T48" i="8"/>
  <c r="S48" i="8"/>
  <c r="R48" i="8"/>
  <c r="Q48" i="8"/>
  <c r="P48" i="8"/>
  <c r="O48" i="8"/>
  <c r="U34" i="8"/>
  <c r="T34" i="8"/>
  <c r="S34" i="8"/>
  <c r="R34" i="8"/>
  <c r="Q34" i="8"/>
  <c r="P34" i="8"/>
  <c r="O34" i="8"/>
  <c r="U20" i="8"/>
  <c r="T20" i="8"/>
  <c r="S20" i="8"/>
  <c r="R20" i="8"/>
  <c r="Q20" i="8"/>
  <c r="P20" i="8"/>
  <c r="O20" i="8"/>
  <c r="U62" i="7"/>
  <c r="T62" i="7"/>
  <c r="S62" i="7"/>
  <c r="R62" i="7"/>
  <c r="Q62" i="7"/>
  <c r="P62" i="7"/>
  <c r="O62" i="7"/>
  <c r="U48" i="7"/>
  <c r="T48" i="7"/>
  <c r="S48" i="7"/>
  <c r="R48" i="7"/>
  <c r="Q48" i="7"/>
  <c r="P48" i="7"/>
  <c r="O48" i="7"/>
  <c r="U34" i="7"/>
  <c r="T34" i="7"/>
  <c r="S34" i="7"/>
  <c r="R34" i="7"/>
  <c r="Q34" i="7"/>
  <c r="P34" i="7"/>
  <c r="O34" i="7"/>
  <c r="U20" i="7"/>
  <c r="T20" i="7"/>
  <c r="S20" i="7"/>
  <c r="R20" i="7"/>
  <c r="Q20" i="7"/>
  <c r="P20" i="7"/>
  <c r="O20" i="7"/>
  <c r="W62" i="11"/>
  <c r="W48" i="11"/>
  <c r="W34" i="11"/>
  <c r="W20" i="11"/>
  <c r="W62" i="10"/>
  <c r="W48" i="10"/>
  <c r="W34" i="10"/>
  <c r="W20" i="10"/>
  <c r="W62" i="9"/>
  <c r="W48" i="9"/>
  <c r="W34" i="9"/>
  <c r="W20" i="9"/>
  <c r="W62" i="8"/>
  <c r="W48" i="8"/>
  <c r="W34" i="8"/>
  <c r="W20" i="8"/>
  <c r="AW62" i="11"/>
  <c r="E62" i="11"/>
  <c r="AW48" i="11"/>
  <c r="E48" i="11"/>
  <c r="AW34" i="11"/>
  <c r="E34" i="11"/>
  <c r="AW20" i="11"/>
  <c r="E20" i="11"/>
  <c r="AW62" i="10"/>
  <c r="E62" i="10"/>
  <c r="AW48" i="10"/>
  <c r="E48" i="10"/>
  <c r="AW34" i="10"/>
  <c r="E34" i="10"/>
  <c r="AW20" i="10"/>
  <c r="E20" i="10"/>
  <c r="AW62" i="9"/>
  <c r="E62" i="9"/>
  <c r="AW48" i="9"/>
  <c r="E48" i="9"/>
  <c r="AW34" i="9"/>
  <c r="E34" i="9"/>
  <c r="AW20" i="9"/>
  <c r="E20" i="9"/>
  <c r="AW62" i="8"/>
  <c r="E62" i="8"/>
  <c r="AW48" i="8"/>
  <c r="E48" i="8"/>
  <c r="AW34" i="8"/>
  <c r="E34" i="8"/>
  <c r="AW20" i="8"/>
  <c r="E20" i="8"/>
  <c r="E20" i="7"/>
  <c r="AW20" i="7"/>
  <c r="AW34" i="7"/>
  <c r="E34" i="7"/>
  <c r="E48" i="7"/>
  <c r="E62" i="7"/>
  <c r="AW62" i="7"/>
  <c r="AW48" i="7"/>
  <c r="W62" i="7"/>
  <c r="W48" i="7"/>
  <c r="W34" i="7"/>
  <c r="W20" i="7"/>
  <c r="I76" i="11" l="1"/>
  <c r="I74" i="11"/>
  <c r="I72" i="11"/>
  <c r="I70" i="11"/>
  <c r="I76" i="10"/>
  <c r="I74" i="10"/>
  <c r="I72" i="10"/>
  <c r="I70" i="10"/>
  <c r="I76" i="9"/>
  <c r="I74" i="9"/>
  <c r="I72" i="9"/>
  <c r="I70" i="9"/>
  <c r="I76" i="8"/>
  <c r="I74" i="8"/>
  <c r="I72" i="8"/>
  <c r="I70" i="8"/>
  <c r="I72" i="7"/>
  <c r="AR55" i="11"/>
  <c r="AI55" i="11"/>
  <c r="AR41" i="11"/>
  <c r="AI41" i="11"/>
  <c r="AR27" i="11"/>
  <c r="AI27" i="11"/>
  <c r="AR13" i="11"/>
  <c r="AI13" i="11"/>
  <c r="AR55" i="10"/>
  <c r="AI55" i="10"/>
  <c r="AR41" i="10"/>
  <c r="AI41" i="10"/>
  <c r="AR27" i="10"/>
  <c r="AI27" i="10"/>
  <c r="AR13" i="10"/>
  <c r="AI13" i="10"/>
  <c r="AR55" i="9"/>
  <c r="AI55" i="9"/>
  <c r="AR41" i="9"/>
  <c r="AI41" i="9"/>
  <c r="AR27" i="9"/>
  <c r="AI27" i="9"/>
  <c r="AR13" i="9"/>
  <c r="AI13" i="9"/>
  <c r="AR55" i="8"/>
  <c r="AI55" i="8"/>
  <c r="AR41" i="8"/>
  <c r="AI41" i="8"/>
  <c r="AR27" i="8"/>
  <c r="AI27" i="8"/>
  <c r="AR13" i="8"/>
  <c r="AI13" i="8"/>
  <c r="AQ55" i="7"/>
  <c r="AP55" i="7"/>
  <c r="AO55" i="7"/>
  <c r="AN55" i="7"/>
  <c r="AM55" i="7"/>
  <c r="AL55" i="7"/>
  <c r="AZ55" i="7"/>
  <c r="AY55" i="7"/>
  <c r="AX55" i="7"/>
  <c r="AW55" i="7"/>
  <c r="AV55" i="7"/>
  <c r="AU55" i="7"/>
  <c r="AR55" i="7"/>
  <c r="AZ41" i="7"/>
  <c r="AY41" i="7"/>
  <c r="AX41" i="7"/>
  <c r="AW41" i="7"/>
  <c r="AV41" i="7"/>
  <c r="AU41" i="7"/>
  <c r="AR41" i="7"/>
  <c r="AQ41" i="7"/>
  <c r="AP41" i="7"/>
  <c r="AO41" i="7"/>
  <c r="AN41" i="7"/>
  <c r="AM41" i="7"/>
  <c r="AL41" i="7"/>
  <c r="AQ27" i="7"/>
  <c r="AP27" i="7"/>
  <c r="AO27" i="7"/>
  <c r="AN27" i="7"/>
  <c r="AM27" i="7"/>
  <c r="AL27" i="7"/>
  <c r="AR27" i="7"/>
  <c r="AI55" i="7"/>
  <c r="AI41" i="7"/>
  <c r="AI27" i="7"/>
  <c r="AK46" i="7"/>
  <c r="AJ46" i="7"/>
  <c r="AI46" i="7"/>
  <c r="AK45" i="7"/>
  <c r="AJ45" i="7"/>
  <c r="AI45" i="7"/>
  <c r="AK44" i="7"/>
  <c r="AJ44" i="7"/>
  <c r="AI44" i="7"/>
  <c r="AK43" i="7"/>
  <c r="AJ43" i="7"/>
  <c r="AI43" i="7"/>
  <c r="AK42" i="7"/>
  <c r="AJ42" i="7"/>
  <c r="AI42" i="7"/>
  <c r="AK41" i="7"/>
  <c r="AJ41" i="7"/>
  <c r="AG27" i="7"/>
  <c r="Y27" i="7"/>
  <c r="P27" i="7"/>
  <c r="AG55" i="7"/>
  <c r="Y55" i="7"/>
  <c r="P55" i="7"/>
  <c r="AG41" i="7"/>
  <c r="Y41" i="7"/>
  <c r="P41" i="7"/>
  <c r="AL76" i="11"/>
  <c r="AL74" i="11"/>
  <c r="AH70" i="11"/>
  <c r="AL76" i="10"/>
  <c r="AL74" i="10"/>
  <c r="AH70" i="10"/>
  <c r="AL76" i="9"/>
  <c r="AL74" i="9"/>
  <c r="AH70" i="9"/>
  <c r="AL76" i="8"/>
  <c r="AL74" i="8"/>
  <c r="AH70" i="8"/>
  <c r="AZ27" i="7"/>
  <c r="AY27" i="7"/>
  <c r="AX27" i="7"/>
  <c r="AW27" i="7"/>
  <c r="AV27" i="7"/>
  <c r="AU27" i="7"/>
  <c r="AZ13" i="7"/>
  <c r="AY13" i="7"/>
  <c r="AX13" i="7"/>
  <c r="AW13" i="7"/>
  <c r="AV13" i="7"/>
  <c r="AU13" i="7"/>
  <c r="R8" i="11"/>
  <c r="Q8" i="11"/>
  <c r="P8" i="11"/>
  <c r="O8" i="11"/>
  <c r="N8" i="11"/>
  <c r="R8" i="10"/>
  <c r="Q8" i="10"/>
  <c r="P8" i="10"/>
  <c r="O8" i="10"/>
  <c r="N8" i="10"/>
  <c r="R8" i="9"/>
  <c r="Q8" i="9"/>
  <c r="P8" i="9"/>
  <c r="O8" i="9"/>
  <c r="N8" i="9"/>
  <c r="R8" i="8"/>
  <c r="Q8" i="8"/>
  <c r="P8" i="8"/>
  <c r="O8" i="8"/>
  <c r="N8" i="8"/>
  <c r="N55" i="7"/>
  <c r="M55" i="7"/>
  <c r="L55" i="7"/>
  <c r="K55" i="7"/>
  <c r="J55" i="7"/>
  <c r="I55" i="7"/>
  <c r="H55" i="7"/>
  <c r="G55" i="7"/>
  <c r="F55" i="7"/>
  <c r="E55" i="7"/>
  <c r="N41" i="7"/>
  <c r="M41" i="7"/>
  <c r="L41" i="7"/>
  <c r="K41" i="7"/>
  <c r="J41" i="7"/>
  <c r="I41" i="7"/>
  <c r="H41" i="7"/>
  <c r="G41" i="7"/>
  <c r="F41" i="7"/>
  <c r="E41" i="7"/>
  <c r="N27" i="7"/>
  <c r="M27" i="7"/>
  <c r="L27" i="7"/>
  <c r="K27" i="7"/>
  <c r="J27" i="7"/>
  <c r="I27" i="7"/>
  <c r="H27" i="7"/>
  <c r="G27" i="7"/>
  <c r="F27" i="7"/>
  <c r="E27" i="7"/>
  <c r="AT60" i="7" l="1"/>
  <c r="AS60" i="7"/>
  <c r="AR60" i="7"/>
  <c r="AQ60" i="7"/>
  <c r="AP60" i="7"/>
  <c r="AO60" i="7"/>
  <c r="AN60" i="7"/>
  <c r="AM60" i="7"/>
  <c r="AL60" i="7"/>
  <c r="AK60" i="7"/>
  <c r="AJ60" i="7"/>
  <c r="AI60" i="7"/>
  <c r="AT59" i="7"/>
  <c r="AS59" i="7"/>
  <c r="AR59" i="7"/>
  <c r="AQ59" i="7"/>
  <c r="AP59" i="7"/>
  <c r="AO59" i="7"/>
  <c r="AN59" i="7"/>
  <c r="AM59" i="7"/>
  <c r="AL59" i="7"/>
  <c r="AK59" i="7"/>
  <c r="AJ59" i="7"/>
  <c r="AI59" i="7"/>
  <c r="AT58" i="7"/>
  <c r="AS58" i="7"/>
  <c r="AR58" i="7"/>
  <c r="AQ58" i="7"/>
  <c r="AP58" i="7"/>
  <c r="AO58" i="7"/>
  <c r="AN58" i="7"/>
  <c r="AM58" i="7"/>
  <c r="AL58" i="7"/>
  <c r="AK58" i="7"/>
  <c r="AJ58" i="7"/>
  <c r="AI58" i="7"/>
  <c r="AT57" i="7"/>
  <c r="AS57" i="7"/>
  <c r="AR57" i="7"/>
  <c r="AQ57" i="7"/>
  <c r="AP57" i="7"/>
  <c r="AO57" i="7"/>
  <c r="AN57" i="7"/>
  <c r="AM57" i="7"/>
  <c r="AL57" i="7"/>
  <c r="AK57" i="7"/>
  <c r="AJ57" i="7"/>
  <c r="AI57" i="7"/>
  <c r="AT56" i="7"/>
  <c r="AS56" i="7"/>
  <c r="AR56" i="7"/>
  <c r="AQ56" i="7"/>
  <c r="AP56" i="7"/>
  <c r="AO56" i="7"/>
  <c r="AN56" i="7"/>
  <c r="AM56" i="7"/>
  <c r="AL56" i="7"/>
  <c r="AK56" i="7"/>
  <c r="AJ56" i="7"/>
  <c r="AI56" i="7"/>
  <c r="AT55" i="7"/>
  <c r="AS55" i="7"/>
  <c r="AK55" i="7"/>
  <c r="AJ55" i="7"/>
  <c r="AT46" i="7"/>
  <c r="AS46" i="7"/>
  <c r="AR46" i="7"/>
  <c r="AQ46" i="7"/>
  <c r="AP46" i="7"/>
  <c r="AO46" i="7"/>
  <c r="AN46" i="7"/>
  <c r="AM46" i="7"/>
  <c r="AL46" i="7"/>
  <c r="AT45" i="7"/>
  <c r="AS45" i="7"/>
  <c r="AR45" i="7"/>
  <c r="AQ45" i="7"/>
  <c r="AP45" i="7"/>
  <c r="AO45" i="7"/>
  <c r="AN45" i="7"/>
  <c r="AM45" i="7"/>
  <c r="AL45" i="7"/>
  <c r="AT44" i="7"/>
  <c r="AS44" i="7"/>
  <c r="AR44" i="7"/>
  <c r="AQ44" i="7"/>
  <c r="AP44" i="7"/>
  <c r="AO44" i="7"/>
  <c r="AN44" i="7"/>
  <c r="AM44" i="7"/>
  <c r="AL44" i="7"/>
  <c r="AT43" i="7"/>
  <c r="AS43" i="7"/>
  <c r="AR43" i="7"/>
  <c r="AQ43" i="7"/>
  <c r="AP43" i="7"/>
  <c r="AO43" i="7"/>
  <c r="AN43" i="7"/>
  <c r="AM43" i="7"/>
  <c r="AL43" i="7"/>
  <c r="AT42" i="7"/>
  <c r="AS42" i="7"/>
  <c r="AR42" i="7"/>
  <c r="AQ42" i="7"/>
  <c r="AP42" i="7"/>
  <c r="AO42" i="7"/>
  <c r="AN42" i="7"/>
  <c r="AM42" i="7"/>
  <c r="AL42" i="7"/>
  <c r="AT41" i="7"/>
  <c r="AS41" i="7"/>
  <c r="AT32" i="7"/>
  <c r="AS32" i="7"/>
  <c r="AR32" i="7"/>
  <c r="AQ32" i="7"/>
  <c r="AP32" i="7"/>
  <c r="AO32" i="7"/>
  <c r="AN32" i="7"/>
  <c r="AM32" i="7"/>
  <c r="AL32" i="7"/>
  <c r="AK32" i="7"/>
  <c r="AJ32" i="7"/>
  <c r="AI32" i="7"/>
  <c r="AT31" i="7"/>
  <c r="AS31" i="7"/>
  <c r="AR31" i="7"/>
  <c r="AQ31" i="7"/>
  <c r="AP31" i="7"/>
  <c r="AO31" i="7"/>
  <c r="AN31" i="7"/>
  <c r="AM31" i="7"/>
  <c r="AL31" i="7"/>
  <c r="AK31" i="7"/>
  <c r="AJ31" i="7"/>
  <c r="AI31" i="7"/>
  <c r="AT30" i="7"/>
  <c r="AS30" i="7"/>
  <c r="AR30" i="7"/>
  <c r="AQ30" i="7"/>
  <c r="AP30" i="7"/>
  <c r="AO30" i="7"/>
  <c r="AN30" i="7"/>
  <c r="AM30" i="7"/>
  <c r="AL30" i="7"/>
  <c r="AK30" i="7"/>
  <c r="AJ30" i="7"/>
  <c r="AI30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AT28" i="7"/>
  <c r="AS28" i="7"/>
  <c r="AR28" i="7"/>
  <c r="AQ28" i="7"/>
  <c r="AP28" i="7"/>
  <c r="AO28" i="7"/>
  <c r="AN28" i="7"/>
  <c r="AM28" i="7"/>
  <c r="AL28" i="7"/>
  <c r="AK28" i="7"/>
  <c r="AJ28" i="7"/>
  <c r="AI28" i="7"/>
  <c r="AT27" i="7"/>
  <c r="AS27" i="7"/>
  <c r="AK27" i="7"/>
  <c r="AJ27" i="7"/>
  <c r="AL74" i="7" l="1"/>
  <c r="R8" i="7" l="1"/>
  <c r="Q8" i="7"/>
  <c r="P8" i="7"/>
  <c r="O8" i="7"/>
  <c r="N8" i="7"/>
  <c r="AR13" i="7"/>
  <c r="AI13" i="7"/>
  <c r="AL76" i="7"/>
  <c r="AH70" i="7" l="1"/>
  <c r="I74" i="7" l="1"/>
  <c r="AV41" i="9" l="1"/>
  <c r="AY55" i="11"/>
  <c r="AW55" i="11"/>
  <c r="AY41" i="11"/>
  <c r="AW41" i="11"/>
  <c r="AY27" i="11"/>
  <c r="AW27" i="11"/>
  <c r="AY13" i="11"/>
  <c r="AW13" i="11"/>
  <c r="AY55" i="10"/>
  <c r="AW55" i="10"/>
  <c r="AY41" i="10"/>
  <c r="AW41" i="10"/>
  <c r="AY27" i="10"/>
  <c r="AW27" i="10"/>
  <c r="AY13" i="10"/>
  <c r="AW13" i="10"/>
  <c r="AY55" i="9"/>
  <c r="AW55" i="9"/>
  <c r="AY41" i="9"/>
  <c r="AW41" i="9"/>
  <c r="AY27" i="9"/>
  <c r="AW27" i="9"/>
  <c r="AY13" i="9"/>
  <c r="AW13" i="9"/>
  <c r="AY55" i="8"/>
  <c r="AW55" i="8"/>
  <c r="AY41" i="8"/>
  <c r="AW41" i="8"/>
  <c r="AY27" i="8"/>
  <c r="AW27" i="8"/>
  <c r="AY13" i="8"/>
  <c r="AW13" i="8"/>
  <c r="AZ13" i="8"/>
  <c r="AX13" i="8"/>
  <c r="AV13" i="8"/>
  <c r="AU13" i="8"/>
  <c r="AZ55" i="11" l="1"/>
  <c r="AX55" i="11"/>
  <c r="AV55" i="11"/>
  <c r="AU55" i="11"/>
  <c r="AZ41" i="11"/>
  <c r="AX41" i="11"/>
  <c r="AV41" i="11"/>
  <c r="AU41" i="11"/>
  <c r="AZ27" i="11"/>
  <c r="AX27" i="11"/>
  <c r="AV27" i="11"/>
  <c r="AU27" i="11"/>
  <c r="AZ13" i="11"/>
  <c r="AX13" i="11"/>
  <c r="AV13" i="11"/>
  <c r="AU13" i="11"/>
  <c r="AZ55" i="10"/>
  <c r="AX55" i="10"/>
  <c r="AV55" i="10"/>
  <c r="AU55" i="10"/>
  <c r="AZ41" i="10"/>
  <c r="AX41" i="10"/>
  <c r="AV41" i="10"/>
  <c r="AU41" i="10"/>
  <c r="AZ27" i="10"/>
  <c r="AX27" i="10"/>
  <c r="AV27" i="10"/>
  <c r="AU27" i="10"/>
  <c r="AZ13" i="10"/>
  <c r="AX13" i="10"/>
  <c r="AV13" i="10"/>
  <c r="AU13" i="10"/>
  <c r="AZ55" i="9"/>
  <c r="AX55" i="9"/>
  <c r="AV55" i="9"/>
  <c r="AU55" i="9"/>
  <c r="AZ41" i="9"/>
  <c r="AX41" i="9"/>
  <c r="AU41" i="9"/>
  <c r="AZ27" i="9"/>
  <c r="AX27" i="9"/>
  <c r="AV27" i="9"/>
  <c r="AU27" i="9"/>
  <c r="AZ13" i="9"/>
  <c r="AX13" i="9"/>
  <c r="AV13" i="9"/>
  <c r="AU13" i="9"/>
  <c r="AZ55" i="8"/>
  <c r="AX55" i="8"/>
  <c r="AV55" i="8"/>
  <c r="AU55" i="8"/>
  <c r="AZ41" i="8"/>
  <c r="AX41" i="8"/>
  <c r="AV41" i="8"/>
  <c r="AU41" i="8"/>
  <c r="AZ27" i="8"/>
  <c r="AX27" i="8"/>
  <c r="AV27" i="8"/>
  <c r="AU27" i="8"/>
  <c r="AQ55" i="11"/>
  <c r="AP55" i="11"/>
  <c r="AO55" i="11"/>
  <c r="AN55" i="11"/>
  <c r="AM55" i="11"/>
  <c r="AL55" i="11"/>
  <c r="AQ41" i="11"/>
  <c r="AP41" i="11"/>
  <c r="AO41" i="11"/>
  <c r="AN41" i="11"/>
  <c r="AM41" i="11"/>
  <c r="AL41" i="11"/>
  <c r="AQ27" i="11"/>
  <c r="AP27" i="11"/>
  <c r="AO27" i="11"/>
  <c r="AN27" i="11"/>
  <c r="AM27" i="11"/>
  <c r="AL27" i="11"/>
  <c r="AQ13" i="11"/>
  <c r="AP13" i="11"/>
  <c r="AO13" i="11"/>
  <c r="AN13" i="11"/>
  <c r="AM13" i="11"/>
  <c r="AL13" i="11"/>
  <c r="AQ55" i="10"/>
  <c r="AP55" i="10"/>
  <c r="AO55" i="10"/>
  <c r="AN55" i="10"/>
  <c r="AM55" i="10"/>
  <c r="AL55" i="10"/>
  <c r="AQ41" i="10"/>
  <c r="AP41" i="10"/>
  <c r="AO41" i="10"/>
  <c r="AN41" i="10"/>
  <c r="AM41" i="10"/>
  <c r="AL41" i="10"/>
  <c r="AQ27" i="10"/>
  <c r="AP27" i="10"/>
  <c r="AO27" i="10"/>
  <c r="AN27" i="10"/>
  <c r="AM27" i="10"/>
  <c r="AL27" i="10"/>
  <c r="AQ13" i="10"/>
  <c r="AP13" i="10"/>
  <c r="AO13" i="10"/>
  <c r="AN13" i="10"/>
  <c r="AM13" i="10"/>
  <c r="AL13" i="10"/>
  <c r="AQ55" i="9"/>
  <c r="AP55" i="9"/>
  <c r="AO55" i="9"/>
  <c r="AN55" i="9"/>
  <c r="AM55" i="9"/>
  <c r="AL55" i="9"/>
  <c r="AQ41" i="9"/>
  <c r="AP41" i="9"/>
  <c r="AO41" i="9"/>
  <c r="AN41" i="9"/>
  <c r="AM41" i="9"/>
  <c r="AL41" i="9"/>
  <c r="AQ27" i="9"/>
  <c r="AP27" i="9"/>
  <c r="AO27" i="9"/>
  <c r="AN27" i="9"/>
  <c r="AM27" i="9"/>
  <c r="AL27" i="9"/>
  <c r="AQ13" i="9"/>
  <c r="AP13" i="9"/>
  <c r="AO13" i="9"/>
  <c r="AN13" i="9"/>
  <c r="AM13" i="9"/>
  <c r="AL13" i="9"/>
  <c r="AQ55" i="8"/>
  <c r="AP55" i="8"/>
  <c r="AO55" i="8"/>
  <c r="AN55" i="8"/>
  <c r="AM55" i="8"/>
  <c r="AL55" i="8"/>
  <c r="AQ41" i="8"/>
  <c r="AP41" i="8"/>
  <c r="AO41" i="8"/>
  <c r="AN41" i="8"/>
  <c r="AM41" i="8"/>
  <c r="AL41" i="8"/>
  <c r="AQ27" i="8"/>
  <c r="AP27" i="8"/>
  <c r="AO27" i="8"/>
  <c r="AN27" i="8"/>
  <c r="AM27" i="8"/>
  <c r="AL27" i="8"/>
  <c r="AQ13" i="8"/>
  <c r="AP13" i="8"/>
  <c r="AO13" i="8"/>
  <c r="AN13" i="8"/>
  <c r="AM13" i="8"/>
  <c r="AL13" i="8"/>
  <c r="AQ13" i="7"/>
  <c r="AP13" i="7"/>
  <c r="AO13" i="7"/>
  <c r="AN13" i="7"/>
  <c r="AM13" i="7"/>
  <c r="AL13" i="7"/>
  <c r="AQ60" i="8"/>
  <c r="AP60" i="8"/>
  <c r="AO60" i="8"/>
  <c r="AN60" i="8"/>
  <c r="AM60" i="8"/>
  <c r="AL60" i="8"/>
  <c r="AQ59" i="8"/>
  <c r="AP59" i="8"/>
  <c r="AO59" i="8"/>
  <c r="AN59" i="8"/>
  <c r="AM59" i="8"/>
  <c r="AL59" i="8"/>
  <c r="AQ58" i="8"/>
  <c r="AP58" i="8"/>
  <c r="AO58" i="8"/>
  <c r="AN58" i="8"/>
  <c r="AM58" i="8"/>
  <c r="AL58" i="8"/>
  <c r="AQ57" i="8"/>
  <c r="AP57" i="8"/>
  <c r="AO57" i="8"/>
  <c r="AN57" i="8"/>
  <c r="AM57" i="8"/>
  <c r="AL57" i="8"/>
  <c r="AQ56" i="8"/>
  <c r="AP56" i="8"/>
  <c r="AO56" i="8"/>
  <c r="AN56" i="8"/>
  <c r="AM56" i="8"/>
  <c r="AL56" i="8"/>
  <c r="AQ60" i="9"/>
  <c r="AP60" i="9"/>
  <c r="AO60" i="9"/>
  <c r="AN60" i="9"/>
  <c r="AM60" i="9"/>
  <c r="AL60" i="9"/>
  <c r="AQ59" i="9"/>
  <c r="AP59" i="9"/>
  <c r="AO59" i="9"/>
  <c r="AN59" i="9"/>
  <c r="AM59" i="9"/>
  <c r="AL59" i="9"/>
  <c r="AQ58" i="9"/>
  <c r="AP58" i="9"/>
  <c r="AO58" i="9"/>
  <c r="AN58" i="9"/>
  <c r="AM58" i="9"/>
  <c r="AL58" i="9"/>
  <c r="AQ57" i="9"/>
  <c r="AP57" i="9"/>
  <c r="AO57" i="9"/>
  <c r="AN57" i="9"/>
  <c r="AM57" i="9"/>
  <c r="AL57" i="9"/>
  <c r="AQ56" i="9"/>
  <c r="AP56" i="9"/>
  <c r="AO56" i="9"/>
  <c r="AN56" i="9"/>
  <c r="AM56" i="9"/>
  <c r="AL56" i="9"/>
  <c r="AQ60" i="10"/>
  <c r="AP60" i="10"/>
  <c r="AO60" i="10"/>
  <c r="AN60" i="10"/>
  <c r="AM60" i="10"/>
  <c r="AL60" i="10"/>
  <c r="AQ59" i="10"/>
  <c r="AP59" i="10"/>
  <c r="AO59" i="10"/>
  <c r="AN59" i="10"/>
  <c r="AM59" i="10"/>
  <c r="AL59" i="10"/>
  <c r="AQ58" i="10"/>
  <c r="AP58" i="10"/>
  <c r="AO58" i="10"/>
  <c r="AN58" i="10"/>
  <c r="AM58" i="10"/>
  <c r="AL58" i="10"/>
  <c r="AQ57" i="10"/>
  <c r="AP57" i="10"/>
  <c r="AO57" i="10"/>
  <c r="AN57" i="10"/>
  <c r="AM57" i="10"/>
  <c r="AL57" i="10"/>
  <c r="AQ56" i="10"/>
  <c r="AP56" i="10"/>
  <c r="AO56" i="10"/>
  <c r="AN56" i="10"/>
  <c r="AM56" i="10"/>
  <c r="AL56" i="10"/>
  <c r="AQ60" i="11"/>
  <c r="AP60" i="11"/>
  <c r="AO60" i="11"/>
  <c r="AN60" i="11"/>
  <c r="AM60" i="11"/>
  <c r="AL60" i="11"/>
  <c r="AQ59" i="11"/>
  <c r="AP59" i="11"/>
  <c r="AO59" i="11"/>
  <c r="AN59" i="11"/>
  <c r="AM59" i="11"/>
  <c r="AL59" i="11"/>
  <c r="AQ58" i="11"/>
  <c r="AP58" i="11"/>
  <c r="AO58" i="11"/>
  <c r="AN58" i="11"/>
  <c r="AM58" i="11"/>
  <c r="AL58" i="11"/>
  <c r="AQ57" i="11"/>
  <c r="AP57" i="11"/>
  <c r="AO57" i="11"/>
  <c r="AN57" i="11"/>
  <c r="AM57" i="11"/>
  <c r="AL57" i="11"/>
  <c r="AQ56" i="11"/>
  <c r="AP56" i="11"/>
  <c r="AO56" i="11"/>
  <c r="AN56" i="11"/>
  <c r="AM56" i="11"/>
  <c r="AL56" i="11"/>
  <c r="AQ46" i="8"/>
  <c r="AP46" i="8"/>
  <c r="AO46" i="8"/>
  <c r="AN46" i="8"/>
  <c r="AM46" i="8"/>
  <c r="AL46" i="8"/>
  <c r="AQ45" i="8"/>
  <c r="AP45" i="8"/>
  <c r="AO45" i="8"/>
  <c r="AN45" i="8"/>
  <c r="AM45" i="8"/>
  <c r="AL45" i="8"/>
  <c r="AQ44" i="8"/>
  <c r="AP44" i="8"/>
  <c r="AO44" i="8"/>
  <c r="AN44" i="8"/>
  <c r="AM44" i="8"/>
  <c r="AL44" i="8"/>
  <c r="AQ43" i="8"/>
  <c r="AP43" i="8"/>
  <c r="AO43" i="8"/>
  <c r="AN43" i="8"/>
  <c r="AM43" i="8"/>
  <c r="AL43" i="8"/>
  <c r="AQ42" i="8"/>
  <c r="AP42" i="8"/>
  <c r="AO42" i="8"/>
  <c r="AN42" i="8"/>
  <c r="AM42" i="8"/>
  <c r="AL42" i="8"/>
  <c r="AQ46" i="9"/>
  <c r="AP46" i="9"/>
  <c r="AO46" i="9"/>
  <c r="AN46" i="9"/>
  <c r="AM46" i="9"/>
  <c r="AL46" i="9"/>
  <c r="AQ45" i="9"/>
  <c r="AP45" i="9"/>
  <c r="AO45" i="9"/>
  <c r="AN45" i="9"/>
  <c r="AM45" i="9"/>
  <c r="AL45" i="9"/>
  <c r="AQ44" i="9"/>
  <c r="AP44" i="9"/>
  <c r="AO44" i="9"/>
  <c r="AN44" i="9"/>
  <c r="AM44" i="9"/>
  <c r="AL44" i="9"/>
  <c r="AQ43" i="9"/>
  <c r="AP43" i="9"/>
  <c r="AO43" i="9"/>
  <c r="AN43" i="9"/>
  <c r="AM43" i="9"/>
  <c r="AL43" i="9"/>
  <c r="AQ42" i="9"/>
  <c r="AP42" i="9"/>
  <c r="AO42" i="9"/>
  <c r="AN42" i="9"/>
  <c r="AM42" i="9"/>
  <c r="AL42" i="9"/>
  <c r="AQ46" i="10"/>
  <c r="AP46" i="10"/>
  <c r="AO46" i="10"/>
  <c r="AN46" i="10"/>
  <c r="AM46" i="10"/>
  <c r="AL46" i="10"/>
  <c r="AQ45" i="10"/>
  <c r="AP45" i="10"/>
  <c r="AO45" i="10"/>
  <c r="AN45" i="10"/>
  <c r="AM45" i="10"/>
  <c r="AL45" i="10"/>
  <c r="AQ44" i="10"/>
  <c r="AP44" i="10"/>
  <c r="AO44" i="10"/>
  <c r="AN44" i="10"/>
  <c r="AM44" i="10"/>
  <c r="AL44" i="10"/>
  <c r="AQ43" i="10"/>
  <c r="AP43" i="10"/>
  <c r="AO43" i="10"/>
  <c r="AN43" i="10"/>
  <c r="AM43" i="10"/>
  <c r="AL43" i="10"/>
  <c r="AQ42" i="10"/>
  <c r="AP42" i="10"/>
  <c r="AO42" i="10"/>
  <c r="AN42" i="10"/>
  <c r="AM42" i="10"/>
  <c r="AL42" i="10"/>
  <c r="AQ46" i="11"/>
  <c r="AP46" i="11"/>
  <c r="AO46" i="11"/>
  <c r="AN46" i="11"/>
  <c r="AM46" i="11"/>
  <c r="AL46" i="11"/>
  <c r="AQ45" i="11"/>
  <c r="AP45" i="11"/>
  <c r="AO45" i="11"/>
  <c r="AN45" i="11"/>
  <c r="AM45" i="11"/>
  <c r="AL45" i="11"/>
  <c r="AQ44" i="11"/>
  <c r="AP44" i="11"/>
  <c r="AO44" i="11"/>
  <c r="AN44" i="11"/>
  <c r="AM44" i="11"/>
  <c r="AL44" i="11"/>
  <c r="AQ43" i="11"/>
  <c r="AP43" i="11"/>
  <c r="AO43" i="11"/>
  <c r="AN43" i="11"/>
  <c r="AM43" i="11"/>
  <c r="AL43" i="11"/>
  <c r="AQ42" i="11"/>
  <c r="AP42" i="11"/>
  <c r="AO42" i="11"/>
  <c r="AN42" i="11"/>
  <c r="AM42" i="11"/>
  <c r="AL42" i="11"/>
  <c r="AQ32" i="8"/>
  <c r="AP32" i="8"/>
  <c r="AO32" i="8"/>
  <c r="AN32" i="8"/>
  <c r="AM32" i="8"/>
  <c r="AL32" i="8"/>
  <c r="AQ31" i="8"/>
  <c r="AP31" i="8"/>
  <c r="AO31" i="8"/>
  <c r="AN31" i="8"/>
  <c r="AM31" i="8"/>
  <c r="AL31" i="8"/>
  <c r="AQ30" i="8"/>
  <c r="AP30" i="8"/>
  <c r="AO30" i="8"/>
  <c r="AN30" i="8"/>
  <c r="AM30" i="8"/>
  <c r="AL30" i="8"/>
  <c r="AQ29" i="8"/>
  <c r="AP29" i="8"/>
  <c r="AO29" i="8"/>
  <c r="AN29" i="8"/>
  <c r="AM29" i="8"/>
  <c r="AL29" i="8"/>
  <c r="AQ28" i="8"/>
  <c r="AP28" i="8"/>
  <c r="AO28" i="8"/>
  <c r="AN28" i="8"/>
  <c r="AM28" i="8"/>
  <c r="AL28" i="8"/>
  <c r="AQ32" i="9"/>
  <c r="AP32" i="9"/>
  <c r="AO32" i="9"/>
  <c r="AN32" i="9"/>
  <c r="AM32" i="9"/>
  <c r="AL32" i="9"/>
  <c r="AQ31" i="9"/>
  <c r="AP31" i="9"/>
  <c r="AO31" i="9"/>
  <c r="AN31" i="9"/>
  <c r="AM31" i="9"/>
  <c r="AL31" i="9"/>
  <c r="AQ30" i="9"/>
  <c r="AP30" i="9"/>
  <c r="AO30" i="9"/>
  <c r="AN30" i="9"/>
  <c r="AM30" i="9"/>
  <c r="AL30" i="9"/>
  <c r="AQ29" i="9"/>
  <c r="AP29" i="9"/>
  <c r="AO29" i="9"/>
  <c r="AN29" i="9"/>
  <c r="AM29" i="9"/>
  <c r="AL29" i="9"/>
  <c r="AQ28" i="9"/>
  <c r="AP28" i="9"/>
  <c r="AO28" i="9"/>
  <c r="AN28" i="9"/>
  <c r="AM28" i="9"/>
  <c r="AL28" i="9"/>
  <c r="AQ32" i="10"/>
  <c r="AP32" i="10"/>
  <c r="AO32" i="10"/>
  <c r="AN32" i="10"/>
  <c r="AM32" i="10"/>
  <c r="AL32" i="10"/>
  <c r="AQ31" i="10"/>
  <c r="AP31" i="10"/>
  <c r="AO31" i="10"/>
  <c r="AN31" i="10"/>
  <c r="AM31" i="10"/>
  <c r="AL31" i="10"/>
  <c r="AQ30" i="10"/>
  <c r="AP30" i="10"/>
  <c r="AO30" i="10"/>
  <c r="AN30" i="10"/>
  <c r="AM30" i="10"/>
  <c r="AL30" i="10"/>
  <c r="AQ29" i="10"/>
  <c r="AP29" i="10"/>
  <c r="AO29" i="10"/>
  <c r="AN29" i="10"/>
  <c r="AM29" i="10"/>
  <c r="AL29" i="10"/>
  <c r="AQ28" i="10"/>
  <c r="AP28" i="10"/>
  <c r="AO28" i="10"/>
  <c r="AN28" i="10"/>
  <c r="AM28" i="10"/>
  <c r="AL28" i="10"/>
  <c r="AQ32" i="11"/>
  <c r="AP32" i="11"/>
  <c r="AO32" i="11"/>
  <c r="AN32" i="11"/>
  <c r="AM32" i="11"/>
  <c r="AL32" i="11"/>
  <c r="AQ31" i="11"/>
  <c r="AP31" i="11"/>
  <c r="AO31" i="11"/>
  <c r="AN31" i="11"/>
  <c r="AM31" i="11"/>
  <c r="AL31" i="11"/>
  <c r="AQ30" i="11"/>
  <c r="AP30" i="11"/>
  <c r="AO30" i="11"/>
  <c r="AN30" i="11"/>
  <c r="AM30" i="11"/>
  <c r="AL30" i="11"/>
  <c r="AQ29" i="11"/>
  <c r="AP29" i="11"/>
  <c r="AO29" i="11"/>
  <c r="AN29" i="11"/>
  <c r="AM29" i="11"/>
  <c r="AL29" i="11"/>
  <c r="AQ28" i="11"/>
  <c r="AP28" i="11"/>
  <c r="AO28" i="11"/>
  <c r="AN28" i="11"/>
  <c r="AM28" i="11"/>
  <c r="AL28" i="11"/>
  <c r="AT60" i="11"/>
  <c r="AS60" i="11"/>
  <c r="AR60" i="11"/>
  <c r="AT59" i="11"/>
  <c r="AS59" i="11"/>
  <c r="AR59" i="11"/>
  <c r="AT58" i="11"/>
  <c r="AS58" i="11"/>
  <c r="AR58" i="11"/>
  <c r="AT57" i="11"/>
  <c r="AS57" i="11"/>
  <c r="AR57" i="11"/>
  <c r="AT56" i="11"/>
  <c r="AS56" i="11"/>
  <c r="AR56" i="11"/>
  <c r="AT55" i="11"/>
  <c r="AS55" i="11"/>
  <c r="AT46" i="11"/>
  <c r="AS46" i="11"/>
  <c r="AR46" i="11"/>
  <c r="AT45" i="11"/>
  <c r="AS45" i="11"/>
  <c r="AR45" i="11"/>
  <c r="AT44" i="11"/>
  <c r="AS44" i="11"/>
  <c r="AR44" i="11"/>
  <c r="AT43" i="11"/>
  <c r="AS43" i="11"/>
  <c r="AR43" i="11"/>
  <c r="AT42" i="11"/>
  <c r="AS42" i="11"/>
  <c r="AR42" i="11"/>
  <c r="AT41" i="11"/>
  <c r="AS41" i="11"/>
  <c r="AT32" i="11"/>
  <c r="AS32" i="11"/>
  <c r="AR32" i="11"/>
  <c r="AT31" i="11"/>
  <c r="AS31" i="11"/>
  <c r="AR31" i="11"/>
  <c r="AT30" i="11"/>
  <c r="AS30" i="11"/>
  <c r="AR30" i="11"/>
  <c r="AT29" i="11"/>
  <c r="AS29" i="11"/>
  <c r="AR29" i="11"/>
  <c r="AT28" i="11"/>
  <c r="AS28" i="11"/>
  <c r="AR28" i="11"/>
  <c r="AT27" i="11"/>
  <c r="AS27" i="11"/>
  <c r="AK60" i="11"/>
  <c r="AJ60" i="11"/>
  <c r="AI60" i="11"/>
  <c r="AK59" i="11"/>
  <c r="AJ59" i="11"/>
  <c r="AI59" i="11"/>
  <c r="AK58" i="11"/>
  <c r="AJ58" i="11"/>
  <c r="AI58" i="11"/>
  <c r="AK57" i="11"/>
  <c r="AJ57" i="11"/>
  <c r="AI57" i="11"/>
  <c r="AK56" i="11"/>
  <c r="AJ56" i="11"/>
  <c r="AI56" i="11"/>
  <c r="AK55" i="11"/>
  <c r="AJ55" i="11"/>
  <c r="AK46" i="11"/>
  <c r="AJ46" i="11"/>
  <c r="AI46" i="11"/>
  <c r="AK45" i="11"/>
  <c r="AJ45" i="11"/>
  <c r="AI45" i="11"/>
  <c r="AK44" i="11"/>
  <c r="AJ44" i="11"/>
  <c r="AI44" i="11"/>
  <c r="AK43" i="11"/>
  <c r="AJ43" i="11"/>
  <c r="AI43" i="11"/>
  <c r="AK42" i="11"/>
  <c r="AJ42" i="11"/>
  <c r="AI42" i="11"/>
  <c r="AK41" i="11"/>
  <c r="AJ41" i="11"/>
  <c r="AK32" i="11"/>
  <c r="AJ32" i="11"/>
  <c r="AI32" i="11"/>
  <c r="AK31" i="11"/>
  <c r="AJ31" i="11"/>
  <c r="AI31" i="11"/>
  <c r="AK30" i="11"/>
  <c r="AJ30" i="11"/>
  <c r="AI30" i="11"/>
  <c r="AK29" i="11"/>
  <c r="AJ29" i="11"/>
  <c r="AI29" i="11"/>
  <c r="AK28" i="11"/>
  <c r="AJ28" i="11"/>
  <c r="AI28" i="11"/>
  <c r="AK27" i="11"/>
  <c r="AJ27" i="11"/>
  <c r="AT60" i="8"/>
  <c r="AS60" i="8"/>
  <c r="AR60" i="8"/>
  <c r="AT59" i="8"/>
  <c r="AS59" i="8"/>
  <c r="AR59" i="8"/>
  <c r="AT58" i="8"/>
  <c r="AS58" i="8"/>
  <c r="AR58" i="8"/>
  <c r="AT57" i="8"/>
  <c r="AS57" i="8"/>
  <c r="AR57" i="8"/>
  <c r="AT56" i="8"/>
  <c r="AS56" i="8"/>
  <c r="AR56" i="8"/>
  <c r="AT55" i="8"/>
  <c r="AS55" i="8"/>
  <c r="AT60" i="9"/>
  <c r="AS60" i="9"/>
  <c r="AR60" i="9"/>
  <c r="AT59" i="9"/>
  <c r="AS59" i="9"/>
  <c r="AR59" i="9"/>
  <c r="AT58" i="9"/>
  <c r="AS58" i="9"/>
  <c r="AR58" i="9"/>
  <c r="AT57" i="9"/>
  <c r="AS57" i="9"/>
  <c r="AR57" i="9"/>
  <c r="AT56" i="9"/>
  <c r="AS56" i="9"/>
  <c r="AR56" i="9"/>
  <c r="AT55" i="9"/>
  <c r="AS55" i="9"/>
  <c r="AT60" i="10"/>
  <c r="AS60" i="10"/>
  <c r="AR60" i="10"/>
  <c r="AT59" i="10"/>
  <c r="AS59" i="10"/>
  <c r="AR59" i="10"/>
  <c r="AT58" i="10"/>
  <c r="AS58" i="10"/>
  <c r="AR58" i="10"/>
  <c r="AT57" i="10"/>
  <c r="AS57" i="10"/>
  <c r="AR57" i="10"/>
  <c r="AT56" i="10"/>
  <c r="AS56" i="10"/>
  <c r="AR56" i="10"/>
  <c r="AT55" i="10"/>
  <c r="AS55" i="10"/>
  <c r="AK60" i="8"/>
  <c r="AJ60" i="8"/>
  <c r="AI60" i="8"/>
  <c r="AK59" i="8"/>
  <c r="AJ59" i="8"/>
  <c r="AI59" i="8"/>
  <c r="AK58" i="8"/>
  <c r="AJ58" i="8"/>
  <c r="AI58" i="8"/>
  <c r="AK57" i="8"/>
  <c r="AJ57" i="8"/>
  <c r="AI57" i="8"/>
  <c r="AK56" i="8"/>
  <c r="AJ56" i="8"/>
  <c r="AI56" i="8"/>
  <c r="AK55" i="8"/>
  <c r="AJ55" i="8"/>
  <c r="AK60" i="9"/>
  <c r="AJ60" i="9"/>
  <c r="AI60" i="9"/>
  <c r="AK59" i="9"/>
  <c r="AJ59" i="9"/>
  <c r="AI59" i="9"/>
  <c r="AK58" i="9"/>
  <c r="AJ58" i="9"/>
  <c r="AI58" i="9"/>
  <c r="AK57" i="9"/>
  <c r="AJ57" i="9"/>
  <c r="AI57" i="9"/>
  <c r="AK56" i="9"/>
  <c r="AJ56" i="9"/>
  <c r="AI56" i="9"/>
  <c r="AK55" i="9"/>
  <c r="AJ55" i="9"/>
  <c r="AK60" i="10"/>
  <c r="AJ60" i="10"/>
  <c r="AI60" i="10"/>
  <c r="AK59" i="10"/>
  <c r="AJ59" i="10"/>
  <c r="AI59" i="10"/>
  <c r="AK58" i="10"/>
  <c r="AJ58" i="10"/>
  <c r="AI58" i="10"/>
  <c r="AK57" i="10"/>
  <c r="AJ57" i="10"/>
  <c r="AI57" i="10"/>
  <c r="AK56" i="10"/>
  <c r="AJ56" i="10"/>
  <c r="AI56" i="10"/>
  <c r="AK55" i="10"/>
  <c r="AJ55" i="10"/>
  <c r="AT46" i="8"/>
  <c r="AS46" i="8"/>
  <c r="AR46" i="8"/>
  <c r="AT45" i="8"/>
  <c r="AS45" i="8"/>
  <c r="AR45" i="8"/>
  <c r="AT44" i="8"/>
  <c r="AS44" i="8"/>
  <c r="AR44" i="8"/>
  <c r="AT43" i="8"/>
  <c r="AS43" i="8"/>
  <c r="AR43" i="8"/>
  <c r="AT42" i="8"/>
  <c r="AS42" i="8"/>
  <c r="AR42" i="8"/>
  <c r="AT41" i="8"/>
  <c r="AS41" i="8"/>
  <c r="AT46" i="9"/>
  <c r="AS46" i="9"/>
  <c r="AR46" i="9"/>
  <c r="AT45" i="9"/>
  <c r="AS45" i="9"/>
  <c r="AR45" i="9"/>
  <c r="AT44" i="9"/>
  <c r="AS44" i="9"/>
  <c r="AR44" i="9"/>
  <c r="AT43" i="9"/>
  <c r="AS43" i="9"/>
  <c r="AR43" i="9"/>
  <c r="AT42" i="9"/>
  <c r="AS42" i="9"/>
  <c r="AR42" i="9"/>
  <c r="AT41" i="9"/>
  <c r="AS41" i="9"/>
  <c r="AT46" i="10"/>
  <c r="AS46" i="10"/>
  <c r="AR46" i="10"/>
  <c r="AT45" i="10"/>
  <c r="AS45" i="10"/>
  <c r="AR45" i="10"/>
  <c r="AT44" i="10"/>
  <c r="AS44" i="10"/>
  <c r="AR44" i="10"/>
  <c r="AT43" i="10"/>
  <c r="AS43" i="10"/>
  <c r="AR43" i="10"/>
  <c r="AT42" i="10"/>
  <c r="AS42" i="10"/>
  <c r="AR42" i="10"/>
  <c r="AT41" i="10"/>
  <c r="AS41" i="10"/>
  <c r="AK46" i="8"/>
  <c r="AJ46" i="8"/>
  <c r="AI46" i="8"/>
  <c r="AK45" i="8"/>
  <c r="AJ45" i="8"/>
  <c r="AI45" i="8"/>
  <c r="AK44" i="8"/>
  <c r="AJ44" i="8"/>
  <c r="AI44" i="8"/>
  <c r="AK43" i="8"/>
  <c r="AJ43" i="8"/>
  <c r="AI43" i="8"/>
  <c r="AK42" i="8"/>
  <c r="AJ42" i="8"/>
  <c r="AI42" i="8"/>
  <c r="AK41" i="8"/>
  <c r="AJ41" i="8"/>
  <c r="AK46" i="9"/>
  <c r="AJ46" i="9"/>
  <c r="AI46" i="9"/>
  <c r="AK45" i="9"/>
  <c r="AJ45" i="9"/>
  <c r="AI45" i="9"/>
  <c r="AK44" i="9"/>
  <c r="AJ44" i="9"/>
  <c r="AI44" i="9"/>
  <c r="AK43" i="9"/>
  <c r="AJ43" i="9"/>
  <c r="AI43" i="9"/>
  <c r="AK42" i="9"/>
  <c r="AJ42" i="9"/>
  <c r="AI42" i="9"/>
  <c r="AK41" i="9"/>
  <c r="AJ41" i="9"/>
  <c r="AK46" i="10"/>
  <c r="AJ46" i="10"/>
  <c r="AI46" i="10"/>
  <c r="AK45" i="10"/>
  <c r="AJ45" i="10"/>
  <c r="AI45" i="10"/>
  <c r="AK44" i="10"/>
  <c r="AJ44" i="10"/>
  <c r="AI44" i="10"/>
  <c r="AK43" i="10"/>
  <c r="AJ43" i="10"/>
  <c r="AI43" i="10"/>
  <c r="AK42" i="10"/>
  <c r="AJ42" i="10"/>
  <c r="AI42" i="10"/>
  <c r="AK41" i="10"/>
  <c r="AJ41" i="10"/>
  <c r="AT32" i="8"/>
  <c r="AS32" i="8"/>
  <c r="AR32" i="8"/>
  <c r="AT31" i="8"/>
  <c r="AS31" i="8"/>
  <c r="AR31" i="8"/>
  <c r="AT30" i="8"/>
  <c r="AS30" i="8"/>
  <c r="AR30" i="8"/>
  <c r="AT29" i="8"/>
  <c r="AS29" i="8"/>
  <c r="AR29" i="8"/>
  <c r="AT28" i="8"/>
  <c r="AS28" i="8"/>
  <c r="AR28" i="8"/>
  <c r="AT27" i="8"/>
  <c r="AS27" i="8"/>
  <c r="AT32" i="9"/>
  <c r="AS32" i="9"/>
  <c r="AR32" i="9"/>
  <c r="AT31" i="9"/>
  <c r="AS31" i="9"/>
  <c r="AR31" i="9"/>
  <c r="AT30" i="9"/>
  <c r="AS30" i="9"/>
  <c r="AR30" i="9"/>
  <c r="AT29" i="9"/>
  <c r="AS29" i="9"/>
  <c r="AR29" i="9"/>
  <c r="AT28" i="9"/>
  <c r="AS28" i="9"/>
  <c r="AR28" i="9"/>
  <c r="AT27" i="9"/>
  <c r="AS27" i="9"/>
  <c r="AT32" i="10"/>
  <c r="AS32" i="10"/>
  <c r="AR32" i="10"/>
  <c r="AT31" i="10"/>
  <c r="AS31" i="10"/>
  <c r="AR31" i="10"/>
  <c r="AT30" i="10"/>
  <c r="AS30" i="10"/>
  <c r="AR30" i="10"/>
  <c r="AT29" i="10"/>
  <c r="AS29" i="10"/>
  <c r="AR29" i="10"/>
  <c r="AT28" i="10"/>
  <c r="AS28" i="10"/>
  <c r="AR28" i="10"/>
  <c r="AT27" i="10"/>
  <c r="AS27" i="10"/>
  <c r="AK32" i="8"/>
  <c r="AJ32" i="8"/>
  <c r="AI32" i="8"/>
  <c r="AK31" i="8"/>
  <c r="AJ31" i="8"/>
  <c r="AI31" i="8"/>
  <c r="AK30" i="8"/>
  <c r="AJ30" i="8"/>
  <c r="AI30" i="8"/>
  <c r="AK29" i="8"/>
  <c r="AJ29" i="8"/>
  <c r="AI29" i="8"/>
  <c r="AK28" i="8"/>
  <c r="AJ28" i="8"/>
  <c r="AI28" i="8"/>
  <c r="AK27" i="8"/>
  <c r="AJ27" i="8"/>
  <c r="AK32" i="9"/>
  <c r="AJ32" i="9"/>
  <c r="AI32" i="9"/>
  <c r="AK31" i="9"/>
  <c r="AJ31" i="9"/>
  <c r="AI31" i="9"/>
  <c r="AK30" i="9"/>
  <c r="AJ30" i="9"/>
  <c r="AI30" i="9"/>
  <c r="AK29" i="9"/>
  <c r="AJ29" i="9"/>
  <c r="AI29" i="9"/>
  <c r="AK28" i="9"/>
  <c r="AJ28" i="9"/>
  <c r="AI28" i="9"/>
  <c r="AK27" i="9"/>
  <c r="AJ27" i="9"/>
  <c r="AK32" i="10"/>
  <c r="AJ32" i="10"/>
  <c r="AI32" i="10"/>
  <c r="AK31" i="10"/>
  <c r="AJ31" i="10"/>
  <c r="AI31" i="10"/>
  <c r="AK30" i="10"/>
  <c r="AJ30" i="10"/>
  <c r="AI30" i="10"/>
  <c r="AK29" i="10"/>
  <c r="AJ29" i="10"/>
  <c r="AI29" i="10"/>
  <c r="AK28" i="10"/>
  <c r="AJ28" i="10"/>
  <c r="AI28" i="10"/>
  <c r="AK27" i="10"/>
  <c r="AJ27" i="10"/>
  <c r="AQ18" i="8" l="1"/>
  <c r="AP18" i="8"/>
  <c r="AO18" i="8"/>
  <c r="AN18" i="8"/>
  <c r="AM18" i="8"/>
  <c r="AL18" i="8"/>
  <c r="AK18" i="8"/>
  <c r="AJ18" i="8"/>
  <c r="AI18" i="8"/>
  <c r="AQ17" i="8"/>
  <c r="AP17" i="8"/>
  <c r="AO17" i="8"/>
  <c r="AN17" i="8"/>
  <c r="AM17" i="8"/>
  <c r="AL17" i="8"/>
  <c r="AK17" i="8"/>
  <c r="AJ17" i="8"/>
  <c r="AI17" i="8"/>
  <c r="AQ16" i="8"/>
  <c r="AP16" i="8"/>
  <c r="AO16" i="8"/>
  <c r="AN16" i="8"/>
  <c r="AM16" i="8"/>
  <c r="AL16" i="8"/>
  <c r="AK16" i="8"/>
  <c r="AJ16" i="8"/>
  <c r="AI16" i="8"/>
  <c r="AQ15" i="8"/>
  <c r="AP15" i="8"/>
  <c r="AO15" i="8"/>
  <c r="AN15" i="8"/>
  <c r="AM15" i="8"/>
  <c r="AL15" i="8"/>
  <c r="AK15" i="8"/>
  <c r="AJ15" i="8"/>
  <c r="AI15" i="8"/>
  <c r="AQ14" i="8"/>
  <c r="AP14" i="8"/>
  <c r="AO14" i="8"/>
  <c r="AN14" i="8"/>
  <c r="AM14" i="8"/>
  <c r="AL14" i="8"/>
  <c r="AK14" i="8"/>
  <c r="AJ14" i="8"/>
  <c r="AI14" i="8"/>
  <c r="AK13" i="8"/>
  <c r="AJ13" i="8"/>
  <c r="AQ18" i="9"/>
  <c r="AP18" i="9"/>
  <c r="AO18" i="9"/>
  <c r="AN18" i="9"/>
  <c r="AM18" i="9"/>
  <c r="AL18" i="9"/>
  <c r="AK18" i="9"/>
  <c r="AJ18" i="9"/>
  <c r="AI18" i="9"/>
  <c r="AQ17" i="9"/>
  <c r="AP17" i="9"/>
  <c r="AO17" i="9"/>
  <c r="AN17" i="9"/>
  <c r="AM17" i="9"/>
  <c r="AL17" i="9"/>
  <c r="AK17" i="9"/>
  <c r="AJ17" i="9"/>
  <c r="AI17" i="9"/>
  <c r="AQ16" i="9"/>
  <c r="AP16" i="9"/>
  <c r="AO16" i="9"/>
  <c r="AN16" i="9"/>
  <c r="AM16" i="9"/>
  <c r="AL16" i="9"/>
  <c r="AK16" i="9"/>
  <c r="AJ16" i="9"/>
  <c r="AI16" i="9"/>
  <c r="AQ15" i="9"/>
  <c r="AP15" i="9"/>
  <c r="AO15" i="9"/>
  <c r="AN15" i="9"/>
  <c r="AM15" i="9"/>
  <c r="AL15" i="9"/>
  <c r="AK15" i="9"/>
  <c r="AJ15" i="9"/>
  <c r="AI15" i="9"/>
  <c r="AQ14" i="9"/>
  <c r="AP14" i="9"/>
  <c r="AO14" i="9"/>
  <c r="AN14" i="9"/>
  <c r="AM14" i="9"/>
  <c r="AL14" i="9"/>
  <c r="AK14" i="9"/>
  <c r="AJ14" i="9"/>
  <c r="AI14" i="9"/>
  <c r="AK13" i="9"/>
  <c r="AJ13" i="9"/>
  <c r="AQ18" i="10"/>
  <c r="AP18" i="10"/>
  <c r="AO18" i="10"/>
  <c r="AN18" i="10"/>
  <c r="AM18" i="10"/>
  <c r="AL18" i="10"/>
  <c r="AK18" i="10"/>
  <c r="AJ18" i="10"/>
  <c r="AI18" i="10"/>
  <c r="AQ17" i="10"/>
  <c r="AP17" i="10"/>
  <c r="AO17" i="10"/>
  <c r="AN17" i="10"/>
  <c r="AM17" i="10"/>
  <c r="AL17" i="10"/>
  <c r="AK17" i="10"/>
  <c r="AJ17" i="10"/>
  <c r="AI17" i="10"/>
  <c r="AQ16" i="10"/>
  <c r="AP16" i="10"/>
  <c r="AO16" i="10"/>
  <c r="AN16" i="10"/>
  <c r="AM16" i="10"/>
  <c r="AL16" i="10"/>
  <c r="AK16" i="10"/>
  <c r="AJ16" i="10"/>
  <c r="AI16" i="10"/>
  <c r="AQ15" i="10"/>
  <c r="AP15" i="10"/>
  <c r="AO15" i="10"/>
  <c r="AN15" i="10"/>
  <c r="AM15" i="10"/>
  <c r="AL15" i="10"/>
  <c r="AK15" i="10"/>
  <c r="AJ15" i="10"/>
  <c r="AI15" i="10"/>
  <c r="AQ14" i="10"/>
  <c r="AP14" i="10"/>
  <c r="AO14" i="10"/>
  <c r="AN14" i="10"/>
  <c r="AM14" i="10"/>
  <c r="AL14" i="10"/>
  <c r="AK14" i="10"/>
  <c r="AJ14" i="10"/>
  <c r="AI14" i="10"/>
  <c r="AK13" i="10"/>
  <c r="AJ13" i="10"/>
  <c r="AQ18" i="11"/>
  <c r="AP18" i="11"/>
  <c r="AO18" i="11"/>
  <c r="AN18" i="11"/>
  <c r="AM18" i="11"/>
  <c r="AL18" i="11"/>
  <c r="AK18" i="11"/>
  <c r="AJ18" i="11"/>
  <c r="AI18" i="11"/>
  <c r="AQ17" i="11"/>
  <c r="AP17" i="11"/>
  <c r="AO17" i="11"/>
  <c r="AN17" i="11"/>
  <c r="AM17" i="11"/>
  <c r="AL17" i="11"/>
  <c r="AK17" i="11"/>
  <c r="AJ17" i="11"/>
  <c r="AI17" i="11"/>
  <c r="AQ16" i="11"/>
  <c r="AP16" i="11"/>
  <c r="AO16" i="11"/>
  <c r="AN16" i="11"/>
  <c r="AM16" i="11"/>
  <c r="AL16" i="11"/>
  <c r="AK16" i="11"/>
  <c r="AJ16" i="11"/>
  <c r="AI16" i="11"/>
  <c r="AQ15" i="11"/>
  <c r="AP15" i="11"/>
  <c r="AO15" i="11"/>
  <c r="AN15" i="11"/>
  <c r="AM15" i="11"/>
  <c r="AL15" i="11"/>
  <c r="AK15" i="11"/>
  <c r="AJ15" i="11"/>
  <c r="AI15" i="11"/>
  <c r="AQ14" i="11"/>
  <c r="AP14" i="11"/>
  <c r="AO14" i="11"/>
  <c r="AN14" i="11"/>
  <c r="AM14" i="11"/>
  <c r="AL14" i="11"/>
  <c r="AK14" i="11"/>
  <c r="AJ14" i="11"/>
  <c r="AI14" i="11"/>
  <c r="AK13" i="11"/>
  <c r="AJ13" i="11"/>
  <c r="AQ18" i="7"/>
  <c r="AP18" i="7"/>
  <c r="AO18" i="7"/>
  <c r="AN18" i="7"/>
  <c r="AM18" i="7"/>
  <c r="AL18" i="7"/>
  <c r="AK18" i="7"/>
  <c r="AJ18" i="7"/>
  <c r="AI18" i="7"/>
  <c r="AQ17" i="7"/>
  <c r="AP17" i="7"/>
  <c r="AO17" i="7"/>
  <c r="AN17" i="7"/>
  <c r="AM17" i="7"/>
  <c r="AL17" i="7"/>
  <c r="AK17" i="7"/>
  <c r="AJ17" i="7"/>
  <c r="AI17" i="7"/>
  <c r="AQ16" i="7"/>
  <c r="AP16" i="7"/>
  <c r="AO16" i="7"/>
  <c r="AN16" i="7"/>
  <c r="AM16" i="7"/>
  <c r="AL16" i="7"/>
  <c r="AK16" i="7"/>
  <c r="AJ16" i="7"/>
  <c r="AI16" i="7"/>
  <c r="AQ15" i="7"/>
  <c r="AP15" i="7"/>
  <c r="AO15" i="7"/>
  <c r="AN15" i="7"/>
  <c r="AM15" i="7"/>
  <c r="AL15" i="7"/>
  <c r="AK15" i="7"/>
  <c r="AJ15" i="7"/>
  <c r="AI15" i="7"/>
  <c r="AQ14" i="7"/>
  <c r="AP14" i="7"/>
  <c r="AO14" i="7"/>
  <c r="AN14" i="7"/>
  <c r="AM14" i="7"/>
  <c r="AL14" i="7"/>
  <c r="AK14" i="7"/>
  <c r="AJ14" i="7"/>
  <c r="AI14" i="7"/>
  <c r="AK13" i="7"/>
  <c r="AJ13" i="7"/>
  <c r="AT18" i="8" l="1"/>
  <c r="AS18" i="8"/>
  <c r="AR18" i="8"/>
  <c r="AT17" i="8"/>
  <c r="AS17" i="8"/>
  <c r="AR17" i="8"/>
  <c r="AT16" i="8"/>
  <c r="AS16" i="8"/>
  <c r="AR16" i="8"/>
  <c r="AT15" i="8"/>
  <c r="AS15" i="8"/>
  <c r="AR15" i="8"/>
  <c r="AT14" i="8"/>
  <c r="AS14" i="8"/>
  <c r="AR14" i="8"/>
  <c r="AT13" i="8"/>
  <c r="AS13" i="8"/>
  <c r="AT18" i="9"/>
  <c r="AS18" i="9"/>
  <c r="AR18" i="9"/>
  <c r="AT17" i="9"/>
  <c r="AS17" i="9"/>
  <c r="AR17" i="9"/>
  <c r="AT16" i="9"/>
  <c r="AS16" i="9"/>
  <c r="AR16" i="9"/>
  <c r="AT15" i="9"/>
  <c r="AS15" i="9"/>
  <c r="AR15" i="9"/>
  <c r="AT14" i="9"/>
  <c r="AS14" i="9"/>
  <c r="AR14" i="9"/>
  <c r="AT13" i="9"/>
  <c r="AS13" i="9"/>
  <c r="AT18" i="10"/>
  <c r="AS18" i="10"/>
  <c r="AR18" i="10"/>
  <c r="AT17" i="10"/>
  <c r="AS17" i="10"/>
  <c r="AR17" i="10"/>
  <c r="AT16" i="10"/>
  <c r="AS16" i="10"/>
  <c r="AR16" i="10"/>
  <c r="AT15" i="10"/>
  <c r="AS15" i="10"/>
  <c r="AR15" i="10"/>
  <c r="AT14" i="10"/>
  <c r="AS14" i="10"/>
  <c r="AR14" i="10"/>
  <c r="AT13" i="10"/>
  <c r="AS13" i="10"/>
  <c r="AT18" i="11"/>
  <c r="AS18" i="11"/>
  <c r="AR18" i="11"/>
  <c r="AT17" i="11"/>
  <c r="AS17" i="11"/>
  <c r="AR17" i="11"/>
  <c r="AT16" i="11"/>
  <c r="AS16" i="11"/>
  <c r="AR16" i="11"/>
  <c r="AT15" i="11"/>
  <c r="AS15" i="11"/>
  <c r="AR15" i="11"/>
  <c r="AT14" i="11"/>
  <c r="AS14" i="11"/>
  <c r="AR14" i="11"/>
  <c r="AT13" i="11"/>
  <c r="AS13" i="11"/>
  <c r="AT18" i="7"/>
  <c r="AS18" i="7"/>
  <c r="AR18" i="7"/>
  <c r="AT17" i="7"/>
  <c r="AS17" i="7"/>
  <c r="AR17" i="7"/>
  <c r="AT16" i="7"/>
  <c r="AS16" i="7"/>
  <c r="AR16" i="7"/>
  <c r="AT15" i="7"/>
  <c r="AS15" i="7"/>
  <c r="AR15" i="7"/>
  <c r="AT14" i="7"/>
  <c r="AS14" i="7"/>
  <c r="AR14" i="7"/>
  <c r="AT13" i="7"/>
  <c r="AS13" i="7"/>
  <c r="AG55" i="11" l="1"/>
  <c r="Y55" i="11"/>
  <c r="P55" i="11"/>
  <c r="N55" i="11"/>
  <c r="M55" i="11"/>
  <c r="L55" i="11"/>
  <c r="K55" i="11"/>
  <c r="J55" i="11"/>
  <c r="I55" i="11"/>
  <c r="H55" i="11"/>
  <c r="G55" i="11"/>
  <c r="F55" i="11"/>
  <c r="E55" i="11"/>
  <c r="AG41" i="11"/>
  <c r="Y41" i="11"/>
  <c r="P41" i="11"/>
  <c r="N41" i="11"/>
  <c r="M41" i="11"/>
  <c r="L41" i="11"/>
  <c r="K41" i="11"/>
  <c r="J41" i="11"/>
  <c r="I41" i="11"/>
  <c r="H41" i="11"/>
  <c r="G41" i="11"/>
  <c r="F41" i="11"/>
  <c r="E41" i="11"/>
  <c r="AG27" i="11"/>
  <c r="Y27" i="11"/>
  <c r="P27" i="11"/>
  <c r="N27" i="11"/>
  <c r="M27" i="11"/>
  <c r="L27" i="11"/>
  <c r="K27" i="11"/>
  <c r="J27" i="11"/>
  <c r="I27" i="11"/>
  <c r="H27" i="11"/>
  <c r="G27" i="11"/>
  <c r="F27" i="11"/>
  <c r="E27" i="11"/>
  <c r="AG13" i="11"/>
  <c r="Y13" i="11"/>
  <c r="P13" i="11"/>
  <c r="N13" i="11"/>
  <c r="M13" i="11"/>
  <c r="L13" i="11"/>
  <c r="K13" i="11"/>
  <c r="J13" i="11"/>
  <c r="I13" i="11"/>
  <c r="H13" i="11"/>
  <c r="G13" i="11"/>
  <c r="F13" i="11"/>
  <c r="E13" i="11"/>
  <c r="AG55" i="10" l="1"/>
  <c r="Y55" i="10"/>
  <c r="P55" i="10"/>
  <c r="N55" i="10"/>
  <c r="M55" i="10"/>
  <c r="L55" i="10"/>
  <c r="K55" i="10"/>
  <c r="J55" i="10"/>
  <c r="I55" i="10"/>
  <c r="H55" i="10"/>
  <c r="G55" i="10"/>
  <c r="F55" i="10"/>
  <c r="E55" i="10"/>
  <c r="AG41" i="10"/>
  <c r="Y41" i="10"/>
  <c r="P41" i="10"/>
  <c r="N41" i="10"/>
  <c r="M41" i="10"/>
  <c r="L41" i="10"/>
  <c r="K41" i="10"/>
  <c r="J41" i="10"/>
  <c r="I41" i="10"/>
  <c r="H41" i="10"/>
  <c r="G41" i="10"/>
  <c r="F41" i="10"/>
  <c r="E41" i="10"/>
  <c r="AG27" i="10"/>
  <c r="Y27" i="10"/>
  <c r="P27" i="10"/>
  <c r="N27" i="10"/>
  <c r="M27" i="10"/>
  <c r="L27" i="10"/>
  <c r="K27" i="10"/>
  <c r="J27" i="10"/>
  <c r="I27" i="10"/>
  <c r="H27" i="10"/>
  <c r="G27" i="10"/>
  <c r="F27" i="10"/>
  <c r="E27" i="10"/>
  <c r="AG13" i="10"/>
  <c r="Y13" i="10"/>
  <c r="P13" i="10"/>
  <c r="N13" i="10"/>
  <c r="M13" i="10"/>
  <c r="L13" i="10"/>
  <c r="K13" i="10"/>
  <c r="J13" i="10"/>
  <c r="I13" i="10"/>
  <c r="H13" i="10"/>
  <c r="G13" i="10"/>
  <c r="F13" i="10"/>
  <c r="E13" i="10"/>
  <c r="AG55" i="9"/>
  <c r="Y55" i="9"/>
  <c r="P55" i="9"/>
  <c r="N55" i="9"/>
  <c r="M55" i="9"/>
  <c r="L55" i="9"/>
  <c r="K55" i="9"/>
  <c r="J55" i="9"/>
  <c r="I55" i="9"/>
  <c r="H55" i="9"/>
  <c r="G55" i="9"/>
  <c r="F55" i="9"/>
  <c r="E55" i="9"/>
  <c r="AG41" i="9"/>
  <c r="Y41" i="9"/>
  <c r="P41" i="9"/>
  <c r="N41" i="9"/>
  <c r="M41" i="9"/>
  <c r="L41" i="9"/>
  <c r="K41" i="9"/>
  <c r="J41" i="9"/>
  <c r="I41" i="9"/>
  <c r="H41" i="9"/>
  <c r="G41" i="9"/>
  <c r="F41" i="9"/>
  <c r="E41" i="9"/>
  <c r="AG27" i="9"/>
  <c r="Y27" i="9"/>
  <c r="P27" i="9"/>
  <c r="N27" i="9"/>
  <c r="M27" i="9"/>
  <c r="L27" i="9"/>
  <c r="K27" i="9"/>
  <c r="J27" i="9"/>
  <c r="I27" i="9"/>
  <c r="H27" i="9"/>
  <c r="G27" i="9"/>
  <c r="F27" i="9"/>
  <c r="E27" i="9"/>
  <c r="AG13" i="9"/>
  <c r="Y13" i="9"/>
  <c r="P13" i="9"/>
  <c r="N13" i="9"/>
  <c r="M13" i="9"/>
  <c r="L13" i="9"/>
  <c r="K13" i="9"/>
  <c r="J13" i="9"/>
  <c r="I13" i="9"/>
  <c r="H13" i="9"/>
  <c r="G13" i="9"/>
  <c r="F13" i="9"/>
  <c r="E13" i="9"/>
  <c r="AG55" i="8" l="1"/>
  <c r="Y55" i="8"/>
  <c r="P55" i="8"/>
  <c r="N55" i="8"/>
  <c r="M55" i="8"/>
  <c r="L55" i="8"/>
  <c r="K55" i="8"/>
  <c r="J55" i="8"/>
  <c r="I55" i="8"/>
  <c r="H55" i="8"/>
  <c r="G55" i="8"/>
  <c r="F55" i="8"/>
  <c r="E55" i="8"/>
  <c r="AG41" i="8"/>
  <c r="Y41" i="8"/>
  <c r="P41" i="8"/>
  <c r="N41" i="8"/>
  <c r="M41" i="8"/>
  <c r="L41" i="8"/>
  <c r="K41" i="8"/>
  <c r="J41" i="8"/>
  <c r="I41" i="8"/>
  <c r="H41" i="8"/>
  <c r="G41" i="8"/>
  <c r="F41" i="8"/>
  <c r="E41" i="8"/>
  <c r="AG27" i="8"/>
  <c r="Y27" i="8"/>
  <c r="P27" i="8"/>
  <c r="N27" i="8"/>
  <c r="M27" i="8"/>
  <c r="L27" i="8"/>
  <c r="K27" i="8"/>
  <c r="J27" i="8"/>
  <c r="I27" i="8"/>
  <c r="H27" i="8"/>
  <c r="G27" i="8"/>
  <c r="F27" i="8"/>
  <c r="E27" i="8"/>
  <c r="AG13" i="8"/>
  <c r="Y13" i="8"/>
  <c r="P13" i="8"/>
  <c r="N13" i="8"/>
  <c r="M13" i="8"/>
  <c r="L13" i="8"/>
  <c r="K13" i="8"/>
  <c r="J13" i="8"/>
  <c r="I13" i="8"/>
  <c r="H13" i="8"/>
  <c r="G13" i="8"/>
  <c r="F13" i="8"/>
  <c r="E13" i="8"/>
  <c r="D15" i="1" l="1"/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14" i="1"/>
  <c r="N13" i="7" l="1"/>
  <c r="M13" i="7"/>
  <c r="L13" i="7"/>
  <c r="K13" i="7"/>
  <c r="J13" i="7"/>
  <c r="I13" i="7"/>
  <c r="H13" i="7"/>
  <c r="G13" i="7"/>
  <c r="F13" i="7"/>
  <c r="E13" i="7"/>
  <c r="I70" i="7" l="1"/>
  <c r="AG13" i="7" l="1"/>
  <c r="Y13" i="7"/>
  <c r="P13" i="7"/>
  <c r="I76" i="7" l="1"/>
</calcChain>
</file>

<file path=xl/sharedStrings.xml><?xml version="1.0" encoding="utf-8"?>
<sst xmlns="http://schemas.openxmlformats.org/spreadsheetml/2006/main" count="402" uniqueCount="94">
  <si>
    <t>通番</t>
    <rPh sb="0" eb="1">
      <t>ツウ</t>
    </rPh>
    <phoneticPr fontId="1"/>
  </si>
  <si>
    <t>加入者番号</t>
    <rPh sb="0" eb="3">
      <t>カニュウシャ</t>
    </rPh>
    <rPh sb="3" eb="5">
      <t>バンゴウ</t>
    </rPh>
    <phoneticPr fontId="1"/>
  </si>
  <si>
    <t>氏
（漢字）</t>
    <rPh sb="0" eb="1">
      <t>シ</t>
    </rPh>
    <rPh sb="3" eb="5">
      <t>カンジ</t>
    </rPh>
    <phoneticPr fontId="1"/>
  </si>
  <si>
    <t>名
（漢字）</t>
    <rPh sb="0" eb="1">
      <t>ナ</t>
    </rPh>
    <rPh sb="3" eb="5">
      <t>カンジ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</si>
  <si>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</si>
  <si>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</si>
  <si>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報道</t>
    <rPh sb="0" eb="2">
      <t>ホウドウ</t>
    </rPh>
    <phoneticPr fontId="1"/>
  </si>
  <si>
    <t>花子</t>
    <rPh sb="0" eb="2">
      <t>ハナコ</t>
    </rPh>
    <phoneticPr fontId="1"/>
  </si>
  <si>
    <t>女</t>
    <rPh sb="0" eb="1">
      <t>オンナ</t>
    </rPh>
    <phoneticPr fontId="1"/>
  </si>
  <si>
    <t xml:space="preserve"> </t>
    <phoneticPr fontId="1"/>
  </si>
  <si>
    <t>事業所番号</t>
    <rPh sb="0" eb="3">
      <t>ジギョウショ</t>
    </rPh>
    <rPh sb="3" eb="5">
      <t>バンゴウ</t>
    </rPh>
    <phoneticPr fontId="1"/>
  </si>
  <si>
    <t>郵便番号</t>
    <rPh sb="0" eb="4">
      <t>ユウビンバンゴウ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</si>
  <si>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</si>
  <si>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</si>
  <si>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</si>
  <si>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確定給付企業年金</t>
    <rPh sb="0" eb="8">
      <t>カクテイキュウフキギョウネンキン</t>
    </rPh>
    <phoneticPr fontId="5"/>
  </si>
  <si>
    <t>頁番号</t>
    <rPh sb="0" eb="1">
      <t>ページ</t>
    </rPh>
    <rPh sb="1" eb="3">
      <t>バンゴウ</t>
    </rPh>
    <phoneticPr fontId="5"/>
  </si>
  <si>
    <t>委託者番号</t>
    <rPh sb="0" eb="3">
      <t>イタクシャ</t>
    </rPh>
    <rPh sb="3" eb="5">
      <t>バンゴウ</t>
    </rPh>
    <phoneticPr fontId="5"/>
  </si>
  <si>
    <t>事業所番号</t>
    <rPh sb="0" eb="3">
      <t>ジギョウショ</t>
    </rPh>
    <rPh sb="3" eb="5">
      <t>バンゴウ</t>
    </rPh>
    <phoneticPr fontId="5"/>
  </si>
  <si>
    <t>枝番</t>
    <rPh sb="0" eb="1">
      <t>エダ</t>
    </rPh>
    <phoneticPr fontId="5"/>
  </si>
  <si>
    <t>加入者番号</t>
    <rPh sb="0" eb="5">
      <t>カニュウシャバンゴウ</t>
    </rPh>
    <phoneticPr fontId="5"/>
  </si>
  <si>
    <t>加入者氏名</t>
    <rPh sb="0" eb="3">
      <t>カニュウシャ</t>
    </rPh>
    <rPh sb="3" eb="5">
      <t>シメイ</t>
    </rPh>
    <phoneticPr fontId="5"/>
  </si>
  <si>
    <t>生年月日</t>
    <rPh sb="0" eb="4">
      <t>セイネンガッピ</t>
    </rPh>
    <phoneticPr fontId="5"/>
  </si>
  <si>
    <t>性別</t>
    <rPh sb="0" eb="2">
      <t>セイベツ</t>
    </rPh>
    <phoneticPr fontId="5"/>
  </si>
  <si>
    <t>(氏)</t>
    <rPh sb="1" eb="2">
      <t>シ</t>
    </rPh>
    <phoneticPr fontId="5"/>
  </si>
  <si>
    <t>(名)</t>
    <rPh sb="1" eb="2">
      <t>メイ</t>
    </rPh>
    <phoneticPr fontId="5"/>
  </si>
  <si>
    <t>事業所所在地</t>
    <rPh sb="0" eb="3">
      <t>ジギョウショ</t>
    </rPh>
    <rPh sb="3" eb="6">
      <t>ショザイチ</t>
    </rPh>
    <phoneticPr fontId="5"/>
  </si>
  <si>
    <t>受付日付印</t>
    <rPh sb="0" eb="2">
      <t>ウケツケ</t>
    </rPh>
    <rPh sb="2" eb="5">
      <t>ヒヅケイン</t>
    </rPh>
    <phoneticPr fontId="5"/>
  </si>
  <si>
    <t>事業所名称</t>
    <rPh sb="0" eb="3">
      <t>ジギョウショ</t>
    </rPh>
    <rPh sb="3" eb="5">
      <t>メイショウ</t>
    </rPh>
    <phoneticPr fontId="5"/>
  </si>
  <si>
    <t>事業主氏名</t>
    <rPh sb="0" eb="3">
      <t>ジギョウヌシ</t>
    </rPh>
    <rPh sb="3" eb="5">
      <t>シメイ</t>
    </rPh>
    <phoneticPr fontId="5"/>
  </si>
  <si>
    <t>電話</t>
    <rPh sb="0" eb="2">
      <t>デンワ</t>
    </rPh>
    <phoneticPr fontId="5"/>
  </si>
  <si>
    <t>男</t>
    <rPh sb="0" eb="1">
      <t>オトコ</t>
    </rPh>
    <phoneticPr fontId="1"/>
  </si>
  <si>
    <t>事業所間異動</t>
    <phoneticPr fontId="1"/>
  </si>
  <si>
    <t>提出日</t>
    <rPh sb="0" eb="2">
      <t>テイシュツ</t>
    </rPh>
    <rPh sb="2" eb="3">
      <t>ヒ</t>
    </rPh>
    <phoneticPr fontId="1"/>
  </si>
  <si>
    <t>提出</t>
    <rPh sb="0" eb="2">
      <t>テイシュツ</t>
    </rPh>
    <phoneticPr fontId="1"/>
  </si>
  <si>
    <t>入力状況</t>
    <rPh sb="0" eb="2">
      <t>ニュウリョク</t>
    </rPh>
    <rPh sb="2" eb="4">
      <t>ジョウキョウ</t>
    </rPh>
    <phoneticPr fontId="1"/>
  </si>
  <si>
    <t>資格喪失
年月日</t>
    <rPh sb="0" eb="2">
      <t>シカク</t>
    </rPh>
    <rPh sb="2" eb="4">
      <t>ソウシツ</t>
    </rPh>
    <rPh sb="5" eb="8">
      <t>ネンガッピ</t>
    </rPh>
    <phoneticPr fontId="1"/>
  </si>
  <si>
    <t>喪失事由</t>
    <rPh sb="0" eb="2">
      <t>ソウシツ</t>
    </rPh>
    <rPh sb="2" eb="4">
      <t>ジユウ</t>
    </rPh>
    <phoneticPr fontId="1"/>
  </si>
  <si>
    <t xml:space="preserve"> 加 入 者 資 格 喪 失 届 </t>
    <phoneticPr fontId="5"/>
  </si>
  <si>
    <t>資格喪失年月日</t>
    <rPh sb="0" eb="2">
      <t>シカク</t>
    </rPh>
    <rPh sb="2" eb="4">
      <t>ソウシツ</t>
    </rPh>
    <rPh sb="4" eb="7">
      <t>ネンガッピ</t>
    </rPh>
    <rPh sb="6" eb="7">
      <t>ヒ</t>
    </rPh>
    <phoneticPr fontId="5"/>
  </si>
  <si>
    <t>喪　失　事　由</t>
    <rPh sb="0" eb="1">
      <t>モ</t>
    </rPh>
    <rPh sb="2" eb="3">
      <t>シッ</t>
    </rPh>
    <rPh sb="4" eb="5">
      <t>コト</t>
    </rPh>
    <rPh sb="6" eb="7">
      <t>ヨシ</t>
    </rPh>
    <phoneticPr fontId="5"/>
  </si>
  <si>
    <t>郵便番号</t>
    <rPh sb="0" eb="4">
      <t>ユウビンバンゴウ</t>
    </rPh>
    <phoneticPr fontId="5"/>
  </si>
  <si>
    <t>住　　　　　　　　　　　　　　　所</t>
    <phoneticPr fontId="5"/>
  </si>
  <si>
    <t>70歳到達</t>
    <rPh sb="2" eb="3">
      <t>サイ</t>
    </rPh>
    <rPh sb="3" eb="5">
      <t>トウタツ</t>
    </rPh>
    <phoneticPr fontId="1"/>
  </si>
  <si>
    <t>懲戒</t>
    <rPh sb="0" eb="2">
      <t>チョウカイ</t>
    </rPh>
    <phoneticPr fontId="1"/>
  </si>
  <si>
    <t>その他</t>
    <rPh sb="2" eb="3">
      <t>タ</t>
    </rPh>
    <phoneticPr fontId="1"/>
  </si>
  <si>
    <t>東京都中央区築地1-2-3</t>
    <phoneticPr fontId="1"/>
  </si>
  <si>
    <t>住所（漢字）
※半角全角およびスペースの有無いずれも可</t>
    <rPh sb="0" eb="2">
      <t>ジュウショ</t>
    </rPh>
    <rPh sb="3" eb="5">
      <t>カンジ</t>
    </rPh>
    <rPh sb="8" eb="10">
      <t>ハンカク</t>
    </rPh>
    <rPh sb="10" eb="12">
      <t>ゼンカク</t>
    </rPh>
    <rPh sb="20" eb="22">
      <t>ウム</t>
    </rPh>
    <rPh sb="26" eb="27">
      <t>カ</t>
    </rPh>
    <phoneticPr fontId="1"/>
  </si>
  <si>
    <t>郵便番号
※ハイフンなし</t>
    <rPh sb="0" eb="2">
      <t>ユウビン</t>
    </rPh>
    <rPh sb="2" eb="4">
      <t>バンゴウ</t>
    </rPh>
    <phoneticPr fontId="1"/>
  </si>
  <si>
    <t>作成に際してのご注意事項</t>
    <rPh sb="0" eb="2">
      <t>サクセイ</t>
    </rPh>
    <rPh sb="3" eb="4">
      <t>サイ</t>
    </rPh>
    <rPh sb="8" eb="10">
      <t>チュウイ</t>
    </rPh>
    <rPh sb="10" eb="12">
      <t>ジコウ</t>
    </rPh>
    <phoneticPr fontId="1"/>
  </si>
  <si>
    <t>・</t>
    <phoneticPr fontId="1"/>
  </si>
  <si>
    <t>入力例の行は削除しないでください。</t>
    <rPh sb="0" eb="2">
      <t>ニュウリョク</t>
    </rPh>
    <rPh sb="2" eb="3">
      <t>レイ</t>
    </rPh>
    <rPh sb="4" eb="5">
      <t>ギョウ</t>
    </rPh>
    <rPh sb="6" eb="8">
      <t>サクジョ</t>
    </rPh>
    <phoneticPr fontId="1"/>
  </si>
  <si>
    <t>通番</t>
    <rPh sb="0" eb="2">
      <t>ツウバン</t>
    </rPh>
    <phoneticPr fontId="1"/>
  </si>
  <si>
    <t>氏名を漢字で入力してください。</t>
    <rPh sb="0" eb="2">
      <t>シメイ</t>
    </rPh>
    <rPh sb="3" eb="5">
      <t>カンジ</t>
    </rPh>
    <rPh sb="6" eb="8">
      <t>ニュウリョク</t>
    </rPh>
    <phoneticPr fontId="1"/>
  </si>
  <si>
    <t>生年月日を入力してください。</t>
    <rPh sb="0" eb="2">
      <t>セイネン</t>
    </rPh>
    <rPh sb="2" eb="4">
      <t>ガッピ</t>
    </rPh>
    <rPh sb="5" eb="7">
      <t>ニュウリョク</t>
    </rPh>
    <phoneticPr fontId="1"/>
  </si>
  <si>
    <t>資格喪失年月日</t>
    <rPh sb="0" eb="2">
      <t>シカク</t>
    </rPh>
    <rPh sb="2" eb="4">
      <t>ソウシツ</t>
    </rPh>
    <rPh sb="4" eb="7">
      <t>ネンガッピ</t>
    </rPh>
    <phoneticPr fontId="1"/>
  </si>
  <si>
    <t>「入力」シートに必要事項を入力し、「印刷」シートを印刷の上、当基金までご提出ください。</t>
    <rPh sb="1" eb="3">
      <t>ニュウリョク</t>
    </rPh>
    <rPh sb="8" eb="10">
      <t>ヒツヨウ</t>
    </rPh>
    <rPh sb="10" eb="12">
      <t>ジコウ</t>
    </rPh>
    <rPh sb="13" eb="15">
      <t>ニュウリョク</t>
    </rPh>
    <rPh sb="18" eb="20">
      <t>インサツ</t>
    </rPh>
    <rPh sb="25" eb="27">
      <t>インサツ</t>
    </rPh>
    <rPh sb="28" eb="29">
      <t>ウエ</t>
    </rPh>
    <rPh sb="30" eb="31">
      <t>トウ</t>
    </rPh>
    <rPh sb="31" eb="33">
      <t>キキン</t>
    </rPh>
    <rPh sb="36" eb="38">
      <t>テイシュツ</t>
    </rPh>
    <phoneticPr fontId="1"/>
  </si>
  <si>
    <t>なお、「入力」シートの一部または全てに入力を行わないまま「印刷」シートを印刷することで、一部または全てを手書きしてご提出いただくことも可能です。</t>
    <rPh sb="4" eb="6">
      <t>ニュウリョク</t>
    </rPh>
    <rPh sb="11" eb="13">
      <t>イチブ</t>
    </rPh>
    <rPh sb="16" eb="17">
      <t>スベ</t>
    </rPh>
    <rPh sb="19" eb="21">
      <t>ニュウリョク</t>
    </rPh>
    <rPh sb="22" eb="23">
      <t>オコナ</t>
    </rPh>
    <rPh sb="29" eb="31">
      <t>インサツ</t>
    </rPh>
    <rPh sb="36" eb="38">
      <t>インサツ</t>
    </rPh>
    <rPh sb="44" eb="46">
      <t>イチブ</t>
    </rPh>
    <rPh sb="49" eb="50">
      <t>スベ</t>
    </rPh>
    <rPh sb="52" eb="54">
      <t>テガ</t>
    </rPh>
    <rPh sb="58" eb="60">
      <t>テイシュツ</t>
    </rPh>
    <rPh sb="67" eb="69">
      <t>カノウ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</si>
  <si>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</si>
  <si>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事業所の情報を入力してください。</t>
    <rPh sb="0" eb="3">
      <t>ジギョウショ</t>
    </rPh>
    <rPh sb="4" eb="6">
      <t>ジョウホウ</t>
    </rPh>
    <rPh sb="7" eb="9">
      <t>ニュウリョク</t>
    </rPh>
    <phoneticPr fontId="1"/>
  </si>
  <si>
    <t>提出日</t>
    <rPh sb="0" eb="2">
      <t>テイシュツ</t>
    </rPh>
    <rPh sb="2" eb="3">
      <t>ビ</t>
    </rPh>
    <phoneticPr fontId="1"/>
  </si>
  <si>
    <t>氏（漢字）・名（漢字）</t>
    <rPh sb="0" eb="1">
      <t>シ</t>
    </rPh>
    <rPh sb="2" eb="4">
      <t>カンジ</t>
    </rPh>
    <rPh sb="6" eb="7">
      <t>メイ</t>
    </rPh>
    <rPh sb="8" eb="10">
      <t>カンジ</t>
    </rPh>
    <phoneticPr fontId="1"/>
  </si>
  <si>
    <t>郵便番号を7桁で入力してください。
「-（ハイフン）」は不要です。</t>
    <rPh sb="0" eb="4">
      <t>ユウビンバンゴウ</t>
    </rPh>
    <rPh sb="6" eb="7">
      <t>ケタ</t>
    </rPh>
    <rPh sb="8" eb="10">
      <t>ニュウリョク</t>
    </rPh>
    <phoneticPr fontId="1"/>
  </si>
  <si>
    <t>住所（漢字）</t>
    <rPh sb="0" eb="2">
      <t>ジュウショ</t>
    </rPh>
    <rPh sb="3" eb="5">
      <t>カンジ</t>
    </rPh>
    <phoneticPr fontId="1"/>
  </si>
  <si>
    <t>項目について</t>
    <rPh sb="0" eb="2">
      <t>コウモク</t>
    </rPh>
    <phoneticPr fontId="1"/>
  </si>
  <si>
    <t>提出年月日を入力してください。</t>
    <rPh sb="0" eb="2">
      <t>テイシュツ</t>
    </rPh>
    <rPh sb="2" eb="5">
      <t>ネンガッピ</t>
    </rPh>
    <rPh sb="6" eb="8">
      <t>ニュウリョク</t>
    </rPh>
    <phoneticPr fontId="1"/>
  </si>
  <si>
    <t>入力例</t>
    <rPh sb="0" eb="2">
      <t>ニュウリョク</t>
    </rPh>
    <rPh sb="2" eb="3">
      <t>レイ</t>
    </rPh>
    <phoneticPr fontId="1"/>
  </si>
  <si>
    <t>20件を超えて入力する場合は、「印刷」シートを印刷後、「入力」シートの内容を抹消して入力しなおしてください。</t>
    <rPh sb="2" eb="3">
      <t>ケン</t>
    </rPh>
    <rPh sb="4" eb="5">
      <t>コ</t>
    </rPh>
    <rPh sb="7" eb="9">
      <t>ニュウリョク</t>
    </rPh>
    <rPh sb="11" eb="13">
      <t>バアイ</t>
    </rPh>
    <rPh sb="16" eb="18">
      <t>インサツ</t>
    </rPh>
    <rPh sb="23" eb="25">
      <t>インサツ</t>
    </rPh>
    <rPh sb="25" eb="26">
      <t>ゴ</t>
    </rPh>
    <rPh sb="28" eb="30">
      <t>ニュウリョク</t>
    </rPh>
    <rPh sb="35" eb="37">
      <t>ナイヨウ</t>
    </rPh>
    <rPh sb="38" eb="40">
      <t>マッショウ</t>
    </rPh>
    <rPh sb="42" eb="44">
      <t>ニュウリョク</t>
    </rPh>
    <phoneticPr fontId="1"/>
  </si>
  <si>
    <t>「1」から「20」まで連番で番号が入力されてありますので、上から順にデータを作成してください。</t>
    <phoneticPr fontId="1"/>
  </si>
  <si>
    <t>当基金にご提出いただく内容については、年金事務所より通知のあった内容と同様のものをご入力ください。</t>
    <rPh sb="0" eb="1">
      <t>トウ</t>
    </rPh>
    <rPh sb="1" eb="3">
      <t>キキン</t>
    </rPh>
    <rPh sb="5" eb="7">
      <t>テイシュツ</t>
    </rPh>
    <rPh sb="11" eb="13">
      <t>ナイヨウ</t>
    </rPh>
    <rPh sb="19" eb="21">
      <t>ネンキン</t>
    </rPh>
    <rPh sb="21" eb="23">
      <t>ジム</t>
    </rPh>
    <rPh sb="23" eb="24">
      <t>ショ</t>
    </rPh>
    <rPh sb="26" eb="28">
      <t>ツウチ</t>
    </rPh>
    <rPh sb="32" eb="34">
      <t>ナイヨウ</t>
    </rPh>
    <rPh sb="35" eb="37">
      <t>ドウヨウ</t>
    </rPh>
    <rPh sb="42" eb="44">
      <t>ニュウリョク</t>
    </rPh>
    <phoneticPr fontId="1"/>
  </si>
  <si>
    <r>
      <rPr>
        <b/>
        <sz val="14"/>
        <color rgb="FFFF0000"/>
        <rFont val="ＭＳ Ｐゴシック"/>
        <family val="3"/>
        <charset val="128"/>
        <scheme val="minor"/>
      </rPr>
      <t>加入者資格喪失届　（紙面）</t>
    </r>
    <r>
      <rPr>
        <b/>
        <sz val="14"/>
        <color theme="1"/>
        <rFont val="ＭＳ Ｐゴシック"/>
        <family val="3"/>
        <charset val="128"/>
        <scheme val="minor"/>
      </rPr>
      <t>　作成要領</t>
    </r>
    <rPh sb="0" eb="2">
      <t>カニュウ</t>
    </rPh>
    <rPh sb="2" eb="3">
      <t>シャ</t>
    </rPh>
    <rPh sb="3" eb="5">
      <t>シカク</t>
    </rPh>
    <rPh sb="5" eb="7">
      <t>ソウシツ</t>
    </rPh>
    <rPh sb="7" eb="8">
      <t>トドケ</t>
    </rPh>
    <rPh sb="10" eb="12">
      <t>シメン</t>
    </rPh>
    <rPh sb="14" eb="16">
      <t>サクセイ</t>
    </rPh>
    <rPh sb="16" eb="18">
      <t>ヨウリョウ</t>
    </rPh>
    <phoneticPr fontId="1"/>
  </si>
  <si>
    <t>異動種類</t>
    <rPh sb="0" eb="2">
      <t>イドウ</t>
    </rPh>
    <rPh sb="2" eb="4">
      <t>シュルイ</t>
    </rPh>
    <phoneticPr fontId="5"/>
  </si>
  <si>
    <t>制度</t>
    <rPh sb="0" eb="2">
      <t>セイド</t>
    </rPh>
    <phoneticPr fontId="5"/>
  </si>
  <si>
    <t>店番号</t>
    <rPh sb="0" eb="1">
      <t>ミセ</t>
    </rPh>
    <rPh sb="1" eb="3">
      <t>バンゴウ</t>
    </rPh>
    <phoneticPr fontId="1"/>
  </si>
  <si>
    <t>通番</t>
    <rPh sb="0" eb="1">
      <t>ツウ</t>
    </rPh>
    <phoneticPr fontId="5"/>
  </si>
  <si>
    <t>任意脱退</t>
    <rPh sb="0" eb="2">
      <t>ニンイ</t>
    </rPh>
    <rPh sb="2" eb="4">
      <t>ダッタイ</t>
    </rPh>
    <phoneticPr fontId="1"/>
  </si>
  <si>
    <t>事務担当者氏名・電話番号</t>
    <rPh sb="0" eb="2">
      <t>ジム</t>
    </rPh>
    <rPh sb="2" eb="5">
      <t>タントウシャ</t>
    </rPh>
    <rPh sb="5" eb="7">
      <t>シメイ</t>
    </rPh>
    <rPh sb="8" eb="10">
      <t>デンワ</t>
    </rPh>
    <rPh sb="10" eb="12">
      <t>バンゴウ</t>
    </rPh>
    <phoneticPr fontId="1"/>
  </si>
  <si>
    <t>事業所番号・事業所所在地・事業所名称・
事業主氏名・電話番号</t>
    <rPh sb="0" eb="3">
      <t>ジギョウショ</t>
    </rPh>
    <rPh sb="3" eb="5">
      <t>バンゴウ</t>
    </rPh>
    <rPh sb="6" eb="9">
      <t>ジギョウショ</t>
    </rPh>
    <rPh sb="9" eb="12">
      <t>ショザイチ</t>
    </rPh>
    <rPh sb="13" eb="16">
      <t>ジギョウショ</t>
    </rPh>
    <rPh sb="16" eb="18">
      <t>メイショウ</t>
    </rPh>
    <rPh sb="20" eb="23">
      <t>ジギョウヌシ</t>
    </rPh>
    <rPh sb="23" eb="25">
      <t>シメイ</t>
    </rPh>
    <rPh sb="26" eb="28">
      <t>デンワ</t>
    </rPh>
    <rPh sb="28" eb="30">
      <t>バンゴウ</t>
    </rPh>
    <phoneticPr fontId="1"/>
  </si>
  <si>
    <t>事務担当者氏名</t>
    <rPh sb="0" eb="2">
      <t>ジム</t>
    </rPh>
    <rPh sb="2" eb="5">
      <t>タントウシャ</t>
    </rPh>
    <rPh sb="5" eb="7">
      <t>シメイ</t>
    </rPh>
    <phoneticPr fontId="1"/>
  </si>
  <si>
    <t>事務担当者氏名</t>
    <rPh sb="0" eb="5">
      <t>ジムタントウシャ</t>
    </rPh>
    <rPh sb="5" eb="7">
      <t>シメイ</t>
    </rPh>
    <phoneticPr fontId="5"/>
  </si>
  <si>
    <t>A</t>
    <phoneticPr fontId="5"/>
  </si>
  <si>
    <t>「男」または「女」を入力（またはプルダウンから選択）してください。</t>
    <phoneticPr fontId="1"/>
  </si>
  <si>
    <t>事務担当者の情報を入力してください。
社会保険労務士事務所等に委託している場合は、委託先の情報を入力してください。</t>
    <rPh sb="0" eb="2">
      <t>ジム</t>
    </rPh>
    <rPh sb="2" eb="5">
      <t>タントウシャ</t>
    </rPh>
    <rPh sb="6" eb="8">
      <t>ジョウホウ</t>
    </rPh>
    <rPh sb="9" eb="11">
      <t>ニュウリョク</t>
    </rPh>
    <rPh sb="19" eb="21">
      <t>シャカイ</t>
    </rPh>
    <rPh sb="21" eb="23">
      <t>ホケン</t>
    </rPh>
    <rPh sb="23" eb="26">
      <t>ロウムシ</t>
    </rPh>
    <rPh sb="26" eb="28">
      <t>ジム</t>
    </rPh>
    <rPh sb="28" eb="29">
      <t>ショ</t>
    </rPh>
    <rPh sb="29" eb="30">
      <t>トウ</t>
    </rPh>
    <rPh sb="31" eb="33">
      <t>イタク</t>
    </rPh>
    <rPh sb="37" eb="39">
      <t>バアイ</t>
    </rPh>
    <rPh sb="41" eb="44">
      <t>イタクサキ</t>
    </rPh>
    <rPh sb="45" eb="47">
      <t>ジョウホウ</t>
    </rPh>
    <rPh sb="48" eb="50">
      <t>ニュウリョク</t>
    </rPh>
    <phoneticPr fontId="1"/>
  </si>
  <si>
    <t>全ての項目が入力されていると「提出可」、未入力の項目があると「未入力あり」と表示されます。
全ての項目について入力が必要です。</t>
    <rPh sb="0" eb="1">
      <t>スベ</t>
    </rPh>
    <rPh sb="3" eb="5">
      <t>コウモク</t>
    </rPh>
    <rPh sb="6" eb="8">
      <t>ニュウリョク</t>
    </rPh>
    <rPh sb="15" eb="17">
      <t>テイシュツ</t>
    </rPh>
    <rPh sb="17" eb="18">
      <t>カ</t>
    </rPh>
    <rPh sb="20" eb="23">
      <t>ミニュウリョク</t>
    </rPh>
    <rPh sb="24" eb="26">
      <t>コウモク</t>
    </rPh>
    <rPh sb="31" eb="34">
      <t>ミニュウリョク</t>
    </rPh>
    <rPh sb="38" eb="40">
      <t>ヒョウジ</t>
    </rPh>
    <rPh sb="45" eb="46">
      <t>スベ</t>
    </rPh>
    <rPh sb="50" eb="52">
      <t>ニュウリョク</t>
    </rPh>
    <rPh sb="53" eb="55">
      <t>ヒツヨウ</t>
    </rPh>
    <phoneticPr fontId="1"/>
  </si>
  <si>
    <t>死亡</t>
    <phoneticPr fontId="1"/>
  </si>
  <si>
    <t>住所を漢字、数字、ローマ字等で入力してください。スペースを含むことができます。
都道府県名は省略できます。</t>
    <rPh sb="0" eb="2">
      <t>ジュウショ</t>
    </rPh>
    <rPh sb="3" eb="5">
      <t>カンジ</t>
    </rPh>
    <rPh sb="6" eb="8">
      <t>スウジ</t>
    </rPh>
    <rPh sb="12" eb="13">
      <t>ジ</t>
    </rPh>
    <rPh sb="13" eb="14">
      <t>トウ</t>
    </rPh>
    <rPh sb="15" eb="17">
      <t>ニュウリョク</t>
    </rPh>
    <rPh sb="29" eb="30">
      <t>フク</t>
    </rPh>
    <rPh sb="40" eb="44">
      <t>トドウフケン</t>
    </rPh>
    <rPh sb="44" eb="45">
      <t>メイ</t>
    </rPh>
    <rPh sb="46" eb="48">
      <t>ショウリャク</t>
    </rPh>
    <phoneticPr fontId="1"/>
  </si>
  <si>
    <t>一度に、20件まで入力することができます。</t>
    <rPh sb="0" eb="2">
      <t>イチド</t>
    </rPh>
    <rPh sb="6" eb="7">
      <t>ケン</t>
    </rPh>
    <rPh sb="9" eb="11">
      <t>ニュウリョク</t>
    </rPh>
    <phoneticPr fontId="1"/>
  </si>
  <si>
    <t>このファイルは「加入者資格喪失届」を紙面でご提出いただく際にご使用ください。</t>
    <rPh sb="8" eb="11">
      <t>カニュウシャ</t>
    </rPh>
    <rPh sb="11" eb="13">
      <t>シカク</t>
    </rPh>
    <rPh sb="13" eb="15">
      <t>ソウシツ</t>
    </rPh>
    <rPh sb="15" eb="16">
      <t>トドケ</t>
    </rPh>
    <rPh sb="18" eb="20">
      <t>シメン</t>
    </rPh>
    <rPh sb="22" eb="24">
      <t>テイシュツ</t>
    </rPh>
    <rPh sb="28" eb="29">
      <t>サイ</t>
    </rPh>
    <rPh sb="31" eb="33">
      <t>シヨウ</t>
    </rPh>
    <phoneticPr fontId="1"/>
  </si>
  <si>
    <t>資格喪失年月日を入力してください。
資格喪失年月日は、その事実が発生した日の翌日です。（例：R7.7.31が退職日の場合は、R7.8.1が喪失日）</t>
    <rPh sb="0" eb="2">
      <t>シカク</t>
    </rPh>
    <rPh sb="2" eb="4">
      <t>ソウシツ</t>
    </rPh>
    <rPh sb="4" eb="7">
      <t>ネンガッピ</t>
    </rPh>
    <rPh sb="8" eb="10">
      <t>ニュウリョク</t>
    </rPh>
    <rPh sb="18" eb="25">
      <t>シカクソウシツネンガッピ</t>
    </rPh>
    <rPh sb="29" eb="31">
      <t>ジジツ</t>
    </rPh>
    <rPh sb="32" eb="34">
      <t>ハッセイ</t>
    </rPh>
    <rPh sb="36" eb="37">
      <t>ヒ</t>
    </rPh>
    <rPh sb="38" eb="40">
      <t>ヨクジツ</t>
    </rPh>
    <rPh sb="44" eb="45">
      <t>レイ</t>
    </rPh>
    <rPh sb="54" eb="56">
      <t>タイショク</t>
    </rPh>
    <rPh sb="56" eb="57">
      <t>ヒ</t>
    </rPh>
    <rPh sb="58" eb="60">
      <t>バアイ</t>
    </rPh>
    <rPh sb="69" eb="72">
      <t>ソウシツビ</t>
    </rPh>
    <phoneticPr fontId="1"/>
  </si>
  <si>
    <t>基金使用欄(終了事由)</t>
    <rPh sb="0" eb="2">
      <t>キキン</t>
    </rPh>
    <rPh sb="2" eb="4">
      <t>シヨウ</t>
    </rPh>
    <rPh sb="4" eb="5">
      <t>ラン</t>
    </rPh>
    <rPh sb="6" eb="8">
      <t>シュウリョウ</t>
    </rPh>
    <rPh sb="8" eb="10">
      <t>ジユウ</t>
    </rPh>
    <phoneticPr fontId="1"/>
  </si>
  <si>
    <t>70歳到達者は「70歳到達」、死亡者は「死亡」、事業所間異動者（当基金加入の関連会社への異動者）は「事業所間異動」、懲戒解雇者は「懲戒」、事業所が当基金から任意脱退した場合は「任意脱退」、その他の喪失者は「その他」を入力（またはプルダウンから選択）してください。</t>
    <rPh sb="2" eb="3">
      <t>サイ</t>
    </rPh>
    <rPh sb="3" eb="5">
      <t>トウタツ</t>
    </rPh>
    <rPh sb="5" eb="6">
      <t>シャ</t>
    </rPh>
    <rPh sb="10" eb="11">
      <t>サイ</t>
    </rPh>
    <rPh sb="11" eb="13">
      <t>トウタツ</t>
    </rPh>
    <rPh sb="15" eb="17">
      <t>シボウ</t>
    </rPh>
    <rPh sb="17" eb="18">
      <t>シャ</t>
    </rPh>
    <rPh sb="20" eb="22">
      <t>シボウ</t>
    </rPh>
    <rPh sb="24" eb="27">
      <t>ジギョウショ</t>
    </rPh>
    <rPh sb="27" eb="28">
      <t>カン</t>
    </rPh>
    <rPh sb="28" eb="30">
      <t>イドウ</t>
    </rPh>
    <rPh sb="30" eb="31">
      <t>シャ</t>
    </rPh>
    <rPh sb="32" eb="33">
      <t>トウ</t>
    </rPh>
    <rPh sb="33" eb="35">
      <t>キキン</t>
    </rPh>
    <rPh sb="35" eb="37">
      <t>カニュウ</t>
    </rPh>
    <rPh sb="38" eb="40">
      <t>カンレン</t>
    </rPh>
    <rPh sb="40" eb="42">
      <t>ガイシャ</t>
    </rPh>
    <rPh sb="44" eb="46">
      <t>イドウ</t>
    </rPh>
    <rPh sb="46" eb="47">
      <t>シャ</t>
    </rPh>
    <rPh sb="50" eb="53">
      <t>ジギョウショ</t>
    </rPh>
    <rPh sb="53" eb="54">
      <t>カン</t>
    </rPh>
    <rPh sb="54" eb="56">
      <t>イドウ</t>
    </rPh>
    <rPh sb="58" eb="60">
      <t>チョウカイ</t>
    </rPh>
    <rPh sb="60" eb="62">
      <t>カイコ</t>
    </rPh>
    <rPh sb="62" eb="63">
      <t>シャ</t>
    </rPh>
    <rPh sb="65" eb="67">
      <t>チョウカイ</t>
    </rPh>
    <rPh sb="69" eb="72">
      <t>ジギョウショ</t>
    </rPh>
    <rPh sb="73" eb="76">
      <t>トウキキン</t>
    </rPh>
    <rPh sb="78" eb="80">
      <t>ニンイ</t>
    </rPh>
    <rPh sb="80" eb="82">
      <t>ダッタイ</t>
    </rPh>
    <rPh sb="84" eb="86">
      <t>バアイ</t>
    </rPh>
    <rPh sb="88" eb="90">
      <t>ニンイ</t>
    </rPh>
    <rPh sb="90" eb="92">
      <t>ダッタイ</t>
    </rPh>
    <rPh sb="105" eb="106">
      <t>タ</t>
    </rPh>
    <phoneticPr fontId="1"/>
  </si>
  <si>
    <r>
      <rPr>
        <sz val="9"/>
        <color rgb="FFFF0000"/>
        <rFont val="ＭＳ Ｐゴシック"/>
        <family val="3"/>
        <charset val="128"/>
        <scheme val="minor"/>
      </rPr>
      <t>加入者番号を必ず入力してください。健康保険・厚生年金保険の被保険者番号とは異なります。</t>
    </r>
    <r>
      <rPr>
        <sz val="9"/>
        <rFont val="ＭＳ Ｐゴシック"/>
        <family val="3"/>
        <charset val="128"/>
        <scheme val="minor"/>
      </rPr>
      <t xml:space="preserve">
入力が無い場合、再提出をお願いする場合があります。</t>
    </r>
    <rPh sb="0" eb="3">
      <t>カニュウシャ</t>
    </rPh>
    <rPh sb="3" eb="5">
      <t>バンゴウ</t>
    </rPh>
    <rPh sb="6" eb="7">
      <t>カナラ</t>
    </rPh>
    <rPh sb="8" eb="10">
      <t>ニュウリョク</t>
    </rPh>
    <rPh sb="17" eb="19">
      <t>ケンコウ</t>
    </rPh>
    <rPh sb="19" eb="21">
      <t>ホケン</t>
    </rPh>
    <rPh sb="22" eb="24">
      <t>コウセイ</t>
    </rPh>
    <rPh sb="24" eb="26">
      <t>ネンキン</t>
    </rPh>
    <rPh sb="26" eb="28">
      <t>ホケン</t>
    </rPh>
    <rPh sb="29" eb="33">
      <t>ヒホケンシャ</t>
    </rPh>
    <rPh sb="33" eb="35">
      <t>バンゴウ</t>
    </rPh>
    <rPh sb="37" eb="38">
      <t>コト</t>
    </rPh>
    <rPh sb="44" eb="46">
      <t>ニュウリョク</t>
    </rPh>
    <rPh sb="47" eb="48">
      <t>ナ</t>
    </rPh>
    <rPh sb="49" eb="51">
      <t>バアイ</t>
    </rPh>
    <rPh sb="52" eb="55">
      <t>サイテイシュツ</t>
    </rPh>
    <rPh sb="57" eb="58">
      <t>ネガ</t>
    </rPh>
    <rPh sb="61" eb="63">
      <t>バアイ</t>
    </rPh>
    <phoneticPr fontId="1"/>
  </si>
  <si>
    <t>2345678</t>
    <phoneticPr fontId="1"/>
  </si>
  <si>
    <t>行、列及びセルの切り取り、削除、挿入及び並べ替え等は行わないでください。（入力が可能なセル以外には保護がかかっています。）</t>
    <rPh sb="0" eb="1">
      <t>ギョウ</t>
    </rPh>
    <rPh sb="2" eb="3">
      <t>レツ</t>
    </rPh>
    <rPh sb="3" eb="4">
      <t>オヨ</t>
    </rPh>
    <rPh sb="8" eb="9">
      <t>キ</t>
    </rPh>
    <rPh sb="10" eb="11">
      <t>ト</t>
    </rPh>
    <rPh sb="13" eb="15">
      <t>サクジョ</t>
    </rPh>
    <rPh sb="16" eb="18">
      <t>ソウニュウ</t>
    </rPh>
    <rPh sb="18" eb="19">
      <t>オヨ</t>
    </rPh>
    <rPh sb="20" eb="21">
      <t>ナラ</t>
    </rPh>
    <rPh sb="22" eb="23">
      <t>カ</t>
    </rPh>
    <rPh sb="24" eb="25">
      <t>トウ</t>
    </rPh>
    <rPh sb="26" eb="27">
      <t>オコナ</t>
    </rPh>
    <rPh sb="37" eb="39">
      <t>ニュウリョク</t>
    </rPh>
    <rPh sb="40" eb="42">
      <t>カノウ</t>
    </rPh>
    <rPh sb="45" eb="47">
      <t>イガイ</t>
    </rPh>
    <rPh sb="49" eb="51">
      <t>ホゴ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</si>
</sst>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e\.mm\.dd"/>
    <numFmt numFmtId="177" formatCode="[$-411]ee"/>
    <numFmt numFmtId="178" formatCode="mm"/>
    <numFmt numFmtId="179" formatCode="dd"/>
    <numFmt numFmtId="180" formatCode="0000000"/>
  </numFmts>
  <fonts count="3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HG丸ｺﾞｼｯｸM-PRO"/>
      <family val="2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u/>
      <sz val="20"/>
      <name val="ＭＳ 明朝"/>
      <family val="1"/>
      <charset val="128"/>
    </font>
    <font>
      <u/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.5"/>
      <name val="ＭＳ 明朝"/>
      <family val="1"/>
      <charset val="128"/>
    </font>
    <font>
      <sz val="9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/>
      <right/>
      <top/>
      <bottom/>
      <diagonal style="dotted">
        <color indexed="64"/>
      </diagonal>
    </border>
    <border diagonalDown="1">
      <left/>
      <right/>
      <top/>
      <bottom/>
      <diagonal style="dotted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34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27" xfId="1" applyFont="1" applyBorder="1">
      <alignment vertical="center"/>
    </xf>
    <xf numFmtId="0" fontId="3" fillId="0" borderId="32" xfId="1" applyFont="1" applyBorder="1">
      <alignment vertical="center"/>
    </xf>
    <xf numFmtId="0" fontId="9" fillId="0" borderId="32" xfId="1" applyFont="1" applyBorder="1">
      <alignment vertical="center"/>
    </xf>
    <xf numFmtId="0" fontId="3" fillId="0" borderId="28" xfId="1" applyFont="1" applyBorder="1">
      <alignment vertical="center"/>
    </xf>
    <xf numFmtId="0" fontId="3" fillId="0" borderId="43" xfId="1" applyFont="1" applyBorder="1">
      <alignment vertical="center"/>
    </xf>
    <xf numFmtId="0" fontId="3" fillId="0" borderId="0" xfId="1" applyFont="1" applyAlignment="1">
      <alignment horizontal="center" vertical="center" wrapText="1"/>
    </xf>
    <xf numFmtId="0" fontId="3" fillId="0" borderId="0" xfId="1" quotePrefix="1" applyFont="1" applyAlignment="1">
      <alignment horizontal="center" vertical="center"/>
    </xf>
    <xf numFmtId="177" fontId="8" fillId="0" borderId="0" xfId="1" applyNumberFormat="1" applyFont="1">
      <alignment vertical="center"/>
    </xf>
    <xf numFmtId="178" fontId="8" fillId="0" borderId="0" xfId="1" applyNumberFormat="1" applyFont="1">
      <alignment vertical="center"/>
    </xf>
    <xf numFmtId="179" fontId="8" fillId="0" borderId="0" xfId="1" applyNumberFormat="1" applyFont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quotePrefix="1" applyFont="1" applyAlignment="1">
      <alignment horizontal="center" vertical="center" wrapText="1"/>
    </xf>
    <xf numFmtId="0" fontId="9" fillId="0" borderId="0" xfId="1" applyFont="1" applyAlignment="1">
      <alignment horizontal="center" vertical="center" textRotation="255"/>
    </xf>
    <xf numFmtId="0" fontId="3" fillId="0" borderId="51" xfId="1" applyFont="1" applyBorder="1">
      <alignment vertical="center"/>
    </xf>
    <xf numFmtId="0" fontId="3" fillId="0" borderId="52" xfId="1" applyFont="1" applyBorder="1">
      <alignment vertical="center"/>
    </xf>
    <xf numFmtId="0" fontId="0" fillId="0" borderId="0" xfId="0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7" fillId="0" borderId="0" xfId="1" applyFont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9" fillId="0" borderId="25" xfId="1" applyFont="1" applyBorder="1">
      <alignment vertical="center"/>
    </xf>
    <xf numFmtId="0" fontId="3" fillId="0" borderId="56" xfId="1" applyFont="1" applyBorder="1">
      <alignment vertical="center"/>
    </xf>
    <xf numFmtId="49" fontId="9" fillId="0" borderId="0" xfId="1" quotePrefix="1" applyNumberFormat="1" applyFont="1" applyAlignment="1">
      <alignment horizontal="center" vertical="center" wrapText="1"/>
    </xf>
    <xf numFmtId="49" fontId="9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left" vertical="center" indent="1"/>
    </xf>
    <xf numFmtId="49" fontId="0" fillId="3" borderId="1" xfId="0" applyNumberFormat="1" applyFill="1" applyBorder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left" vertical="center" indent="1"/>
      <protection locked="0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54" xfId="0" applyFont="1" applyBorder="1">
      <alignment vertical="center"/>
    </xf>
    <xf numFmtId="0" fontId="14" fillId="0" borderId="37" xfId="0" applyFont="1" applyBorder="1">
      <alignment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5" fillId="0" borderId="0" xfId="0" applyFont="1">
      <alignment vertical="center"/>
    </xf>
    <xf numFmtId="0" fontId="13" fillId="0" borderId="37" xfId="0" applyFont="1" applyBorder="1">
      <alignment vertical="center"/>
    </xf>
    <xf numFmtId="0" fontId="18" fillId="0" borderId="0" xfId="1" applyFont="1">
      <alignment vertical="center"/>
    </xf>
    <xf numFmtId="0" fontId="19" fillId="0" borderId="0" xfId="1" applyFont="1" applyAlignment="1">
      <alignment horizontal="right" vertical="center"/>
    </xf>
    <xf numFmtId="0" fontId="21" fillId="0" borderId="0" xfId="1" applyFont="1" applyAlignment="1">
      <alignment horizontal="center"/>
    </xf>
    <xf numFmtId="0" fontId="22" fillId="0" borderId="0" xfId="1" applyFont="1" applyAlignment="1">
      <alignment horizontal="center" vertical="center"/>
    </xf>
    <xf numFmtId="0" fontId="18" fillId="0" borderId="12" xfId="1" applyFont="1" applyBorder="1">
      <alignment vertical="center"/>
    </xf>
    <xf numFmtId="0" fontId="23" fillId="0" borderId="0" xfId="1" applyFont="1" applyAlignment="1">
      <alignment horizontal="left" vertical="center"/>
    </xf>
    <xf numFmtId="0" fontId="23" fillId="0" borderId="0" xfId="1" applyFont="1" applyAlignment="1">
      <alignment horizontal="right" vertical="center"/>
    </xf>
    <xf numFmtId="0" fontId="24" fillId="0" borderId="0" xfId="1" applyFont="1" applyAlignment="1">
      <alignment horizontal="center" vertical="center"/>
    </xf>
    <xf numFmtId="0" fontId="23" fillId="0" borderId="25" xfId="1" applyFont="1" applyBorder="1">
      <alignment vertical="center"/>
    </xf>
    <xf numFmtId="0" fontId="18" fillId="0" borderId="56" xfId="1" applyFont="1" applyBorder="1">
      <alignment vertical="center"/>
    </xf>
    <xf numFmtId="0" fontId="23" fillId="0" borderId="27" xfId="1" applyFont="1" applyBorder="1">
      <alignment vertical="center"/>
    </xf>
    <xf numFmtId="0" fontId="18" fillId="0" borderId="32" xfId="1" applyFont="1" applyBorder="1">
      <alignment vertical="center"/>
    </xf>
    <xf numFmtId="0" fontId="23" fillId="0" borderId="32" xfId="1" applyFont="1" applyBorder="1">
      <alignment vertical="center"/>
    </xf>
    <xf numFmtId="0" fontId="18" fillId="0" borderId="28" xfId="1" applyFont="1" applyBorder="1">
      <alignment vertical="center"/>
    </xf>
    <xf numFmtId="0" fontId="18" fillId="0" borderId="43" xfId="1" applyFont="1" applyBorder="1">
      <alignment vertical="center"/>
    </xf>
    <xf numFmtId="0" fontId="23" fillId="0" borderId="6" xfId="1" applyFont="1" applyBorder="1">
      <alignment vertical="center"/>
    </xf>
    <xf numFmtId="0" fontId="18" fillId="0" borderId="2" xfId="1" applyFont="1" applyBorder="1">
      <alignment vertical="center"/>
    </xf>
    <xf numFmtId="0" fontId="18" fillId="0" borderId="50" xfId="1" applyFont="1" applyBorder="1">
      <alignment vertical="center"/>
    </xf>
    <xf numFmtId="0" fontId="18" fillId="0" borderId="0" xfId="1" quotePrefix="1" applyFont="1" applyAlignment="1">
      <alignment horizontal="center" vertical="center"/>
    </xf>
    <xf numFmtId="0" fontId="18" fillId="0" borderId="0" xfId="1" quotePrefix="1" applyFont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49" fontId="23" fillId="0" borderId="0" xfId="1" quotePrefix="1" applyNumberFormat="1" applyFont="1" applyAlignment="1">
      <alignment horizontal="center" vertical="center" wrapText="1"/>
    </xf>
    <xf numFmtId="49" fontId="23" fillId="0" borderId="0" xfId="1" applyNumberFormat="1" applyFont="1" applyAlignment="1">
      <alignment horizontal="center" vertical="center" wrapText="1"/>
    </xf>
    <xf numFmtId="0" fontId="24" fillId="0" borderId="0" xfId="1" applyFont="1" applyAlignment="1">
      <alignment horizontal="left" vertical="center"/>
    </xf>
    <xf numFmtId="0" fontId="19" fillId="0" borderId="0" xfId="1" applyFont="1" applyAlignment="1">
      <alignment horizontal="center" vertical="center" wrapText="1"/>
    </xf>
    <xf numFmtId="177" fontId="24" fillId="0" borderId="0" xfId="1" applyNumberFormat="1" applyFont="1">
      <alignment vertical="center"/>
    </xf>
    <xf numFmtId="178" fontId="24" fillId="0" borderId="0" xfId="1" applyNumberFormat="1" applyFont="1">
      <alignment vertical="center"/>
    </xf>
    <xf numFmtId="179" fontId="24" fillId="0" borderId="0" xfId="1" applyNumberFormat="1" applyFont="1">
      <alignment vertical="center"/>
    </xf>
    <xf numFmtId="0" fontId="19" fillId="0" borderId="0" xfId="1" applyFont="1" applyAlignment="1">
      <alignment horizontal="center" wrapText="1"/>
    </xf>
    <xf numFmtId="0" fontId="23" fillId="0" borderId="0" xfId="1" applyFont="1" applyAlignment="1">
      <alignment horizontal="center" vertical="center" textRotation="255"/>
    </xf>
    <xf numFmtId="0" fontId="19" fillId="0" borderId="0" xfId="1" applyFont="1" applyAlignment="1">
      <alignment horizontal="center" vertical="center"/>
    </xf>
    <xf numFmtId="0" fontId="19" fillId="0" borderId="0" xfId="1" applyFont="1">
      <alignment vertical="center"/>
    </xf>
    <xf numFmtId="0" fontId="18" fillId="0" borderId="51" xfId="1" applyFont="1" applyBorder="1">
      <alignment vertical="center"/>
    </xf>
    <xf numFmtId="0" fontId="18" fillId="0" borderId="52" xfId="1" applyFont="1" applyBorder="1">
      <alignment vertical="center"/>
    </xf>
    <xf numFmtId="0" fontId="18" fillId="2" borderId="9" xfId="1" applyFont="1" applyFill="1" applyBorder="1" applyAlignment="1">
      <alignment horizontal="center" vertical="center"/>
    </xf>
    <xf numFmtId="0" fontId="24" fillId="0" borderId="0" xfId="1" applyFont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28" fillId="0" borderId="1" xfId="0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left" vertical="center" indent="1"/>
      <protection locked="0"/>
    </xf>
    <xf numFmtId="180" fontId="0" fillId="0" borderId="1" xfId="0" applyNumberFormat="1" applyBorder="1" applyAlignment="1" applyProtection="1">
      <alignment horizontal="center" vertical="center"/>
      <protection locked="0"/>
    </xf>
    <xf numFmtId="0" fontId="27" fillId="0" borderId="66" xfId="0" applyFont="1" applyBorder="1" applyAlignment="1">
      <alignment horizontal="left" vertical="center"/>
    </xf>
    <xf numFmtId="0" fontId="27" fillId="0" borderId="67" xfId="0" applyFont="1" applyBorder="1" applyAlignment="1">
      <alignment horizontal="left" vertical="center"/>
    </xf>
    <xf numFmtId="0" fontId="27" fillId="0" borderId="68" xfId="0" applyFont="1" applyBorder="1" applyAlignment="1">
      <alignment horizontal="left" vertical="center"/>
    </xf>
    <xf numFmtId="0" fontId="27" fillId="0" borderId="60" xfId="0" applyFont="1" applyBorder="1" applyAlignment="1">
      <alignment horizontal="left" vertical="center"/>
    </xf>
    <xf numFmtId="0" fontId="27" fillId="0" borderId="61" xfId="0" applyFont="1" applyBorder="1" applyAlignment="1">
      <alignment horizontal="left" vertical="center"/>
    </xf>
    <xf numFmtId="0" fontId="27" fillId="0" borderId="62" xfId="0" applyFont="1" applyBorder="1" applyAlignment="1">
      <alignment horizontal="left" vertical="center"/>
    </xf>
    <xf numFmtId="0" fontId="13" fillId="0" borderId="58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7" fillId="0" borderId="66" xfId="0" applyFont="1" applyBorder="1" applyAlignment="1">
      <alignment horizontal="left" vertical="center" wrapText="1"/>
    </xf>
    <xf numFmtId="0" fontId="27" fillId="0" borderId="67" xfId="0" applyFont="1" applyBorder="1" applyAlignment="1">
      <alignment horizontal="left" vertical="center" wrapText="1"/>
    </xf>
    <xf numFmtId="0" fontId="27" fillId="0" borderId="68" xfId="0" applyFont="1" applyBorder="1" applyAlignment="1">
      <alignment horizontal="left" vertical="center" wrapText="1"/>
    </xf>
    <xf numFmtId="0" fontId="27" fillId="0" borderId="60" xfId="0" applyFont="1" applyBorder="1" applyAlignment="1">
      <alignment horizontal="left" vertical="center" wrapText="1"/>
    </xf>
    <xf numFmtId="0" fontId="27" fillId="0" borderId="61" xfId="0" applyFont="1" applyBorder="1" applyAlignment="1">
      <alignment horizontal="left" vertical="center" wrapText="1"/>
    </xf>
    <xf numFmtId="0" fontId="27" fillId="0" borderId="62" xfId="0" applyFont="1" applyBorder="1" applyAlignment="1">
      <alignment horizontal="left" vertical="center" wrapText="1"/>
    </xf>
    <xf numFmtId="0" fontId="13" fillId="0" borderId="72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27" fillId="0" borderId="69" xfId="0" applyFont="1" applyBorder="1" applyAlignment="1">
      <alignment horizontal="left" vertical="center"/>
    </xf>
    <xf numFmtId="0" fontId="27" fillId="0" borderId="54" xfId="0" applyFont="1" applyBorder="1" applyAlignment="1">
      <alignment horizontal="left" vertical="center"/>
    </xf>
    <xf numFmtId="0" fontId="27" fillId="0" borderId="55" xfId="0" applyFont="1" applyBorder="1" applyAlignment="1">
      <alignment horizontal="left" vertical="center"/>
    </xf>
    <xf numFmtId="0" fontId="27" fillId="0" borderId="59" xfId="0" applyFont="1" applyBorder="1" applyAlignment="1">
      <alignment horizontal="left" vertical="center"/>
    </xf>
    <xf numFmtId="0" fontId="27" fillId="0" borderId="63" xfId="0" applyFont="1" applyBorder="1" applyAlignment="1">
      <alignment horizontal="left" vertical="center"/>
    </xf>
    <xf numFmtId="0" fontId="27" fillId="0" borderId="59" xfId="0" applyFont="1" applyBorder="1" applyAlignment="1">
      <alignment horizontal="left" vertical="center" wrapText="1"/>
    </xf>
    <xf numFmtId="0" fontId="13" fillId="0" borderId="65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27" fillId="0" borderId="57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/>
    </xf>
    <xf numFmtId="0" fontId="0" fillId="0" borderId="1" xfId="0" applyBorder="1" applyAlignment="1" applyProtection="1">
      <alignment horizontal="left" vertical="center" indent="1"/>
      <protection locked="0"/>
    </xf>
    <xf numFmtId="0" fontId="0" fillId="2" borderId="3" xfId="0" applyFill="1" applyBorder="1" applyAlignment="1">
      <alignment horizontal="left" vertical="center" indent="1"/>
    </xf>
    <xf numFmtId="0" fontId="0" fillId="2" borderId="5" xfId="0" applyFill="1" applyBorder="1" applyAlignment="1">
      <alignment horizontal="left" vertical="center" indent="1"/>
    </xf>
    <xf numFmtId="0" fontId="28" fillId="2" borderId="3" xfId="0" applyFont="1" applyFill="1" applyBorder="1" applyAlignment="1">
      <alignment horizontal="left" vertical="center" indent="1"/>
    </xf>
    <xf numFmtId="0" fontId="28" fillId="2" borderId="5" xfId="0" applyFont="1" applyFill="1" applyBorder="1" applyAlignment="1">
      <alignment horizontal="left" vertical="center" indent="1"/>
    </xf>
    <xf numFmtId="0" fontId="28" fillId="0" borderId="3" xfId="0" applyFont="1" applyBorder="1" applyAlignment="1" applyProtection="1">
      <alignment horizontal="left" vertical="center" indent="1"/>
      <protection locked="0"/>
    </xf>
    <xf numFmtId="0" fontId="28" fillId="0" borderId="5" xfId="0" applyFont="1" applyBorder="1" applyAlignment="1" applyProtection="1">
      <alignment horizontal="left" vertical="center" indent="1"/>
      <protection locked="0"/>
    </xf>
    <xf numFmtId="0" fontId="0" fillId="0" borderId="53" xfId="0" applyBorder="1" applyAlignment="1" applyProtection="1">
      <alignment horizontal="left" vertical="center" indent="1"/>
      <protection locked="0"/>
    </xf>
    <xf numFmtId="0" fontId="0" fillId="0" borderId="54" xfId="0" applyBorder="1" applyAlignment="1" applyProtection="1">
      <alignment horizontal="left" vertical="center" indent="1"/>
      <protection locked="0"/>
    </xf>
    <xf numFmtId="0" fontId="0" fillId="0" borderId="55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5" xfId="0" applyBorder="1" applyAlignment="1" applyProtection="1">
      <alignment horizontal="left" vertical="center" indent="1"/>
      <protection locked="0"/>
    </xf>
    <xf numFmtId="0" fontId="18" fillId="2" borderId="9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/>
    </xf>
    <xf numFmtId="0" fontId="18" fillId="2" borderId="11" xfId="1" applyFont="1" applyFill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0" fontId="24" fillId="0" borderId="19" xfId="1" applyFont="1" applyBorder="1" applyAlignment="1">
      <alignment horizontal="center" vertical="center"/>
    </xf>
    <xf numFmtId="0" fontId="24" fillId="0" borderId="22" xfId="1" applyFont="1" applyBorder="1" applyAlignment="1">
      <alignment horizontal="center" vertical="center"/>
    </xf>
    <xf numFmtId="0" fontId="24" fillId="0" borderId="17" xfId="1" applyFont="1" applyBorder="1" applyAlignment="1">
      <alignment horizontal="center" vertical="center"/>
    </xf>
    <xf numFmtId="0" fontId="24" fillId="0" borderId="20" xfId="1" applyFont="1" applyBorder="1" applyAlignment="1">
      <alignment horizontal="center" vertical="center"/>
    </xf>
    <xf numFmtId="0" fontId="24" fillId="0" borderId="23" xfId="1" applyFont="1" applyBorder="1" applyAlignment="1">
      <alignment horizontal="center" vertical="center"/>
    </xf>
    <xf numFmtId="0" fontId="24" fillId="0" borderId="18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24" fillId="0" borderId="24" xfId="1" applyFont="1" applyBorder="1" applyAlignment="1">
      <alignment horizontal="center" vertical="center"/>
    </xf>
    <xf numFmtId="0" fontId="24" fillId="0" borderId="25" xfId="1" applyFont="1" applyBorder="1" applyAlignment="1">
      <alignment horizontal="center" vertical="center" wrapText="1"/>
    </xf>
    <xf numFmtId="0" fontId="24" fillId="0" borderId="7" xfId="1" applyFont="1" applyBorder="1" applyAlignment="1">
      <alignment horizontal="center" vertical="center" wrapText="1"/>
    </xf>
    <xf numFmtId="0" fontId="24" fillId="0" borderId="26" xfId="1" applyFont="1" applyBorder="1" applyAlignment="1">
      <alignment horizontal="center" vertical="center" wrapText="1"/>
    </xf>
    <xf numFmtId="0" fontId="24" fillId="0" borderId="27" xfId="1" applyFont="1" applyBorder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28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0" fontId="24" fillId="0" borderId="29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20" fillId="0" borderId="0" xfId="1" applyFont="1" applyAlignment="1">
      <alignment horizontal="center"/>
    </xf>
    <xf numFmtId="0" fontId="18" fillId="2" borderId="13" xfId="1" applyFont="1" applyFill="1" applyBorder="1" applyAlignment="1">
      <alignment horizontal="center" vertical="center"/>
    </xf>
    <xf numFmtId="0" fontId="18" fillId="2" borderId="14" xfId="1" applyFont="1" applyFill="1" applyBorder="1" applyAlignment="1">
      <alignment horizontal="center" vertical="center"/>
    </xf>
    <xf numFmtId="0" fontId="18" fillId="2" borderId="15" xfId="1" applyFont="1" applyFill="1" applyBorder="1" applyAlignment="1">
      <alignment horizontal="center" vertical="center"/>
    </xf>
    <xf numFmtId="0" fontId="24" fillId="0" borderId="25" xfId="1" quotePrefix="1" applyFont="1" applyBorder="1" applyAlignment="1">
      <alignment horizontal="center" vertical="center"/>
    </xf>
    <xf numFmtId="0" fontId="24" fillId="0" borderId="7" xfId="1" quotePrefix="1" applyFont="1" applyBorder="1" applyAlignment="1">
      <alignment horizontal="center" vertical="center"/>
    </xf>
    <xf numFmtId="0" fontId="24" fillId="0" borderId="26" xfId="1" quotePrefix="1" applyFont="1" applyBorder="1" applyAlignment="1">
      <alignment horizontal="center" vertical="center"/>
    </xf>
    <xf numFmtId="0" fontId="24" fillId="0" borderId="27" xfId="1" quotePrefix="1" applyFont="1" applyBorder="1" applyAlignment="1">
      <alignment horizontal="center" vertical="center"/>
    </xf>
    <xf numFmtId="0" fontId="24" fillId="0" borderId="0" xfId="1" quotePrefix="1" applyFont="1" applyAlignment="1">
      <alignment horizontal="center" vertical="center"/>
    </xf>
    <xf numFmtId="0" fontId="24" fillId="0" borderId="12" xfId="1" quotePrefix="1" applyFont="1" applyBorder="1" applyAlignment="1">
      <alignment horizontal="center" vertical="center"/>
    </xf>
    <xf numFmtId="0" fontId="24" fillId="0" borderId="28" xfId="1" quotePrefix="1" applyFont="1" applyBorder="1" applyAlignment="1">
      <alignment horizontal="center" vertical="center"/>
    </xf>
    <xf numFmtId="0" fontId="24" fillId="0" borderId="8" xfId="1" quotePrefix="1" applyFont="1" applyBorder="1" applyAlignment="1">
      <alignment horizontal="center" vertical="center"/>
    </xf>
    <xf numFmtId="0" fontId="24" fillId="0" borderId="29" xfId="1" quotePrefix="1" applyFont="1" applyBorder="1" applyAlignment="1">
      <alignment horizontal="center" vertical="center"/>
    </xf>
    <xf numFmtId="0" fontId="18" fillId="2" borderId="9" xfId="1" applyFont="1" applyFill="1" applyBorder="1" applyAlignment="1">
      <alignment horizontal="center" vertical="center" shrinkToFit="1"/>
    </xf>
    <xf numFmtId="0" fontId="18" fillId="2" borderId="11" xfId="1" applyFont="1" applyFill="1" applyBorder="1" applyAlignment="1">
      <alignment horizontal="center" vertical="center" shrinkToFit="1"/>
    </xf>
    <xf numFmtId="0" fontId="25" fillId="0" borderId="7" xfId="1" applyFont="1" applyBorder="1" applyAlignment="1">
      <alignment horizontal="center" vertical="center" shrinkToFit="1"/>
    </xf>
    <xf numFmtId="0" fontId="25" fillId="0" borderId="31" xfId="1" applyFont="1" applyBorder="1" applyAlignment="1">
      <alignment horizontal="center" vertical="center" shrinkToFit="1"/>
    </xf>
    <xf numFmtId="0" fontId="25" fillId="0" borderId="0" xfId="1" applyFont="1" applyAlignment="1">
      <alignment horizontal="center" vertical="center" shrinkToFit="1"/>
    </xf>
    <xf numFmtId="0" fontId="25" fillId="0" borderId="41" xfId="1" applyFont="1" applyBorder="1" applyAlignment="1">
      <alignment horizontal="center" vertical="center" shrinkToFit="1"/>
    </xf>
    <xf numFmtId="0" fontId="25" fillId="0" borderId="8" xfId="1" applyFont="1" applyBorder="1" applyAlignment="1">
      <alignment horizontal="center" vertical="center" shrinkToFit="1"/>
    </xf>
    <xf numFmtId="0" fontId="25" fillId="0" borderId="42" xfId="1" applyFont="1" applyBorder="1" applyAlignment="1">
      <alignment horizontal="center" vertical="center" shrinkToFit="1"/>
    </xf>
    <xf numFmtId="0" fontId="25" fillId="0" borderId="26" xfId="1" applyFont="1" applyBorder="1" applyAlignment="1">
      <alignment horizontal="center" vertical="center" shrinkToFit="1"/>
    </xf>
    <xf numFmtId="0" fontId="25" fillId="0" borderId="12" xfId="1" applyFont="1" applyBorder="1" applyAlignment="1">
      <alignment horizontal="center" vertical="center" shrinkToFit="1"/>
    </xf>
    <xf numFmtId="0" fontId="25" fillId="0" borderId="29" xfId="1" applyFont="1" applyBorder="1" applyAlignment="1">
      <alignment horizontal="center" vertical="center" shrinkToFit="1"/>
    </xf>
    <xf numFmtId="0" fontId="24" fillId="2" borderId="30" xfId="1" quotePrefix="1" applyFont="1" applyFill="1" applyBorder="1" applyAlignment="1">
      <alignment horizontal="center" vertical="center"/>
    </xf>
    <xf numFmtId="0" fontId="24" fillId="2" borderId="36" xfId="1" quotePrefix="1" applyFont="1" applyFill="1" applyBorder="1" applyAlignment="1">
      <alignment horizontal="center" vertical="center"/>
    </xf>
    <xf numFmtId="0" fontId="24" fillId="2" borderId="49" xfId="1" quotePrefix="1" applyFont="1" applyFill="1" applyBorder="1" applyAlignment="1">
      <alignment horizontal="center" vertical="center"/>
    </xf>
    <xf numFmtId="0" fontId="24" fillId="0" borderId="25" xfId="1" applyFont="1" applyBorder="1" applyAlignment="1">
      <alignment horizontal="center" vertical="center" shrinkToFit="1"/>
    </xf>
    <xf numFmtId="0" fontId="24" fillId="0" borderId="7" xfId="1" applyFont="1" applyBorder="1" applyAlignment="1">
      <alignment horizontal="center" vertical="center" shrinkToFit="1"/>
    </xf>
    <xf numFmtId="0" fontId="24" fillId="0" borderId="33" xfId="1" applyFont="1" applyBorder="1" applyAlignment="1">
      <alignment horizontal="center" vertical="center" shrinkToFit="1"/>
    </xf>
    <xf numFmtId="0" fontId="24" fillId="0" borderId="27" xfId="1" applyFont="1" applyBorder="1" applyAlignment="1">
      <alignment horizontal="center" vertical="center" shrinkToFit="1"/>
    </xf>
    <xf numFmtId="0" fontId="24" fillId="0" borderId="0" xfId="1" applyFont="1" applyAlignment="1">
      <alignment horizontal="center" vertical="center" shrinkToFit="1"/>
    </xf>
    <xf numFmtId="0" fontId="24" fillId="0" borderId="37" xfId="1" applyFont="1" applyBorder="1" applyAlignment="1">
      <alignment horizontal="center" vertical="center" shrinkToFit="1"/>
    </xf>
    <xf numFmtId="0" fontId="24" fillId="0" borderId="28" xfId="1" applyFont="1" applyBorder="1" applyAlignment="1">
      <alignment horizontal="center" vertical="center" shrinkToFit="1"/>
    </xf>
    <xf numFmtId="0" fontId="24" fillId="0" borderId="8" xfId="1" applyFont="1" applyBorder="1" applyAlignment="1">
      <alignment horizontal="center" vertical="center" shrinkToFit="1"/>
    </xf>
    <xf numFmtId="0" fontId="24" fillId="0" borderId="44" xfId="1" applyFont="1" applyBorder="1" applyAlignment="1">
      <alignment horizontal="center" vertical="center" shrinkToFit="1"/>
    </xf>
    <xf numFmtId="0" fontId="18" fillId="2" borderId="48" xfId="1" applyFont="1" applyFill="1" applyBorder="1" applyAlignment="1">
      <alignment horizontal="center" vertical="center"/>
    </xf>
    <xf numFmtId="0" fontId="24" fillId="0" borderId="34" xfId="1" applyFont="1" applyBorder="1" applyAlignment="1">
      <alignment horizontal="center" vertical="center"/>
    </xf>
    <xf numFmtId="0" fontId="24" fillId="0" borderId="38" xfId="1" applyFont="1" applyBorder="1" applyAlignment="1">
      <alignment horizontal="center" vertical="center"/>
    </xf>
    <xf numFmtId="0" fontId="24" fillId="0" borderId="45" xfId="1" applyFont="1" applyBorder="1" applyAlignment="1">
      <alignment horizontal="center" vertical="center"/>
    </xf>
    <xf numFmtId="0" fontId="24" fillId="0" borderId="35" xfId="1" applyFont="1" applyBorder="1" applyAlignment="1">
      <alignment horizontal="center" vertical="center"/>
    </xf>
    <xf numFmtId="0" fontId="24" fillId="0" borderId="39" xfId="1" applyFont="1" applyBorder="1" applyAlignment="1">
      <alignment horizontal="center" vertical="center"/>
    </xf>
    <xf numFmtId="0" fontId="24" fillId="0" borderId="46" xfId="1" applyFont="1" applyBorder="1" applyAlignment="1">
      <alignment horizontal="center" vertical="center"/>
    </xf>
    <xf numFmtId="0" fontId="29" fillId="4" borderId="9" xfId="1" applyFont="1" applyFill="1" applyBorder="1" applyAlignment="1">
      <alignment horizontal="center" vertical="center"/>
    </xf>
    <xf numFmtId="0" fontId="29" fillId="4" borderId="10" xfId="1" applyFont="1" applyFill="1" applyBorder="1" applyAlignment="1">
      <alignment horizontal="center" vertical="center"/>
    </xf>
    <xf numFmtId="0" fontId="29" fillId="4" borderId="11" xfId="1" applyFont="1" applyFill="1" applyBorder="1" applyAlignment="1">
      <alignment horizontal="center" vertical="center"/>
    </xf>
    <xf numFmtId="0" fontId="18" fillId="2" borderId="47" xfId="1" applyFont="1" applyFill="1" applyBorder="1" applyAlignment="1">
      <alignment horizontal="center" vertical="center"/>
    </xf>
    <xf numFmtId="0" fontId="23" fillId="0" borderId="26" xfId="1" applyFont="1" applyBorder="1" applyAlignment="1">
      <alignment horizontal="center" vertical="center" shrinkToFit="1"/>
    </xf>
    <xf numFmtId="0" fontId="23" fillId="0" borderId="27" xfId="1" applyFont="1" applyBorder="1" applyAlignment="1">
      <alignment horizontal="center" vertical="center" shrinkToFit="1"/>
    </xf>
    <xf numFmtId="0" fontId="23" fillId="0" borderId="12" xfId="1" applyFont="1" applyBorder="1" applyAlignment="1">
      <alignment horizontal="center" vertical="center" shrinkToFit="1"/>
    </xf>
    <xf numFmtId="0" fontId="23" fillId="0" borderId="28" xfId="1" applyFont="1" applyBorder="1" applyAlignment="1">
      <alignment horizontal="center" vertical="center" shrinkToFit="1"/>
    </xf>
    <xf numFmtId="0" fontId="23" fillId="0" borderId="29" xfId="1" applyFont="1" applyBorder="1" applyAlignment="1">
      <alignment horizontal="center" vertical="center" shrinkToFit="1"/>
    </xf>
    <xf numFmtId="0" fontId="24" fillId="4" borderId="25" xfId="1" applyFont="1" applyFill="1" applyBorder="1" applyAlignment="1">
      <alignment horizontal="center" vertical="center" wrapText="1"/>
    </xf>
    <xf numFmtId="0" fontId="24" fillId="4" borderId="7" xfId="1" applyFont="1" applyFill="1" applyBorder="1" applyAlignment="1">
      <alignment horizontal="center" vertical="center" wrapText="1"/>
    </xf>
    <xf numFmtId="0" fontId="24" fillId="4" borderId="26" xfId="1" applyFont="1" applyFill="1" applyBorder="1" applyAlignment="1">
      <alignment horizontal="center" vertical="center" wrapText="1"/>
    </xf>
    <xf numFmtId="0" fontId="24" fillId="4" borderId="27" xfId="1" applyFont="1" applyFill="1" applyBorder="1" applyAlignment="1">
      <alignment horizontal="center" vertical="center" wrapText="1"/>
    </xf>
    <xf numFmtId="0" fontId="24" fillId="4" borderId="0" xfId="1" applyFont="1" applyFill="1" applyAlignment="1">
      <alignment horizontal="center" vertical="center" wrapText="1"/>
    </xf>
    <xf numFmtId="0" fontId="24" fillId="4" borderId="12" xfId="1" applyFont="1" applyFill="1" applyBorder="1" applyAlignment="1">
      <alignment horizontal="center" vertical="center" wrapText="1"/>
    </xf>
    <xf numFmtId="0" fontId="24" fillId="4" borderId="28" xfId="1" applyFont="1" applyFill="1" applyBorder="1" applyAlignment="1">
      <alignment horizontal="center" vertical="center" wrapText="1"/>
    </xf>
    <xf numFmtId="0" fontId="24" fillId="4" borderId="8" xfId="1" applyFont="1" applyFill="1" applyBorder="1" applyAlignment="1">
      <alignment horizontal="center" vertical="center" wrapText="1"/>
    </xf>
    <xf numFmtId="0" fontId="24" fillId="4" borderId="29" xfId="1" applyFont="1" applyFill="1" applyBorder="1" applyAlignment="1">
      <alignment horizontal="center" vertical="center" wrapText="1"/>
    </xf>
    <xf numFmtId="0" fontId="26" fillId="0" borderId="7" xfId="1" applyFont="1" applyBorder="1" applyAlignment="1">
      <alignment horizontal="left" vertical="center" wrapText="1" shrinkToFit="1"/>
    </xf>
    <xf numFmtId="0" fontId="26" fillId="0" borderId="26" xfId="1" applyFont="1" applyBorder="1" applyAlignment="1">
      <alignment horizontal="left" vertical="center" wrapText="1" shrinkToFit="1"/>
    </xf>
    <xf numFmtId="0" fontId="26" fillId="0" borderId="0" xfId="1" applyFont="1" applyAlignment="1">
      <alignment horizontal="left" vertical="center" wrapText="1" shrinkToFit="1"/>
    </xf>
    <xf numFmtId="0" fontId="26" fillId="0" borderId="12" xfId="1" applyFont="1" applyBorder="1" applyAlignment="1">
      <alignment horizontal="left" vertical="center" wrapText="1" shrinkToFit="1"/>
    </xf>
    <xf numFmtId="0" fontId="26" fillId="0" borderId="8" xfId="1" applyFont="1" applyBorder="1" applyAlignment="1">
      <alignment horizontal="left" vertical="center" wrapText="1" shrinkToFit="1"/>
    </xf>
    <xf numFmtId="0" fontId="26" fillId="0" borderId="29" xfId="1" applyFont="1" applyBorder="1" applyAlignment="1">
      <alignment horizontal="left" vertical="center" wrapText="1" shrinkToFit="1"/>
    </xf>
    <xf numFmtId="0" fontId="22" fillId="0" borderId="2" xfId="1" applyFont="1" applyBorder="1" applyAlignment="1">
      <alignment horizontal="left" vertical="center" indent="1" shrinkToFit="1"/>
    </xf>
    <xf numFmtId="0" fontId="22" fillId="0" borderId="0" xfId="1" applyFont="1" applyAlignment="1">
      <alignment horizontal="left" vertical="center" indent="1" shrinkToFit="1"/>
    </xf>
    <xf numFmtId="0" fontId="22" fillId="0" borderId="37" xfId="1" applyFont="1" applyBorder="1" applyAlignment="1">
      <alignment horizontal="left" vertical="center" indent="1" shrinkToFit="1"/>
    </xf>
    <xf numFmtId="0" fontId="22" fillId="0" borderId="53" xfId="1" applyFont="1" applyBorder="1" applyAlignment="1">
      <alignment horizontal="left" vertical="center" indent="1" shrinkToFit="1"/>
    </xf>
    <xf numFmtId="0" fontId="22" fillId="0" borderId="54" xfId="1" applyFont="1" applyBorder="1" applyAlignment="1">
      <alignment horizontal="left" vertical="center" indent="1" shrinkToFit="1"/>
    </xf>
    <xf numFmtId="0" fontId="22" fillId="0" borderId="55" xfId="1" applyFont="1" applyBorder="1" applyAlignment="1">
      <alignment horizontal="left" vertical="center" indent="1" shrinkToFit="1"/>
    </xf>
    <xf numFmtId="0" fontId="18" fillId="0" borderId="2" xfId="1" applyFont="1" applyBorder="1" applyAlignment="1">
      <alignment horizontal="distributed" vertical="center" indent="1"/>
    </xf>
    <xf numFmtId="0" fontId="18" fillId="0" borderId="0" xfId="1" applyFont="1" applyAlignment="1">
      <alignment horizontal="distributed" vertical="center" indent="1"/>
    </xf>
    <xf numFmtId="0" fontId="18" fillId="0" borderId="37" xfId="1" applyFont="1" applyBorder="1" applyAlignment="1">
      <alignment horizontal="distributed" vertical="center" indent="1"/>
    </xf>
    <xf numFmtId="0" fontId="22" fillId="0" borderId="6" xfId="1" applyFont="1" applyBorder="1" applyAlignment="1">
      <alignment horizontal="left" vertical="center" indent="1" shrinkToFit="1"/>
    </xf>
    <xf numFmtId="0" fontId="22" fillId="0" borderId="7" xfId="1" applyFont="1" applyBorder="1" applyAlignment="1">
      <alignment horizontal="left" vertical="center" indent="1" shrinkToFit="1"/>
    </xf>
    <xf numFmtId="0" fontId="22" fillId="0" borderId="33" xfId="1" applyFont="1" applyBorder="1" applyAlignment="1">
      <alignment horizontal="left" vertical="center" indent="1" shrinkToFit="1"/>
    </xf>
    <xf numFmtId="0" fontId="18" fillId="0" borderId="53" xfId="1" applyFont="1" applyBorder="1" applyAlignment="1">
      <alignment horizontal="distributed" vertical="center" indent="1"/>
    </xf>
    <xf numFmtId="0" fontId="18" fillId="0" borderId="54" xfId="1" applyFont="1" applyBorder="1" applyAlignment="1">
      <alignment horizontal="distributed" vertical="center" indent="1"/>
    </xf>
    <xf numFmtId="0" fontId="18" fillId="0" borderId="55" xfId="1" applyFont="1" applyBorder="1" applyAlignment="1">
      <alignment horizontal="distributed" vertical="center" indent="1"/>
    </xf>
    <xf numFmtId="0" fontId="22" fillId="0" borderId="2" xfId="1" applyFont="1" applyBorder="1" applyAlignment="1">
      <alignment horizontal="left" vertical="center" indent="1"/>
    </xf>
    <xf numFmtId="0" fontId="22" fillId="0" borderId="0" xfId="1" applyFont="1" applyAlignment="1">
      <alignment horizontal="left" vertical="center" indent="1"/>
    </xf>
    <xf numFmtId="0" fontId="22" fillId="0" borderId="37" xfId="1" applyFont="1" applyBorder="1" applyAlignment="1">
      <alignment horizontal="left" vertical="center" indent="1"/>
    </xf>
    <xf numFmtId="0" fontId="22" fillId="0" borderId="53" xfId="1" applyFont="1" applyBorder="1" applyAlignment="1">
      <alignment horizontal="left" vertical="center" indent="1"/>
    </xf>
    <xf numFmtId="0" fontId="22" fillId="0" borderId="54" xfId="1" applyFont="1" applyBorder="1" applyAlignment="1">
      <alignment horizontal="left" vertical="center" indent="1"/>
    </xf>
    <xf numFmtId="0" fontId="22" fillId="0" borderId="55" xfId="1" applyFont="1" applyBorder="1" applyAlignment="1">
      <alignment horizontal="left" vertical="center" indent="1"/>
    </xf>
    <xf numFmtId="58" fontId="19" fillId="0" borderId="0" xfId="1" applyNumberFormat="1" applyFont="1" applyAlignment="1">
      <alignment horizontal="right" vertical="center" shrinkToFit="1"/>
    </xf>
    <xf numFmtId="0" fontId="18" fillId="0" borderId="6" xfId="1" applyFont="1" applyBorder="1" applyAlignment="1">
      <alignment horizontal="distributed" vertical="center" indent="1"/>
    </xf>
    <xf numFmtId="0" fontId="18" fillId="0" borderId="7" xfId="1" applyFont="1" applyBorder="1" applyAlignment="1">
      <alignment horizontal="distributed" vertical="center" indent="1"/>
    </xf>
    <xf numFmtId="0" fontId="18" fillId="0" borderId="33" xfId="1" applyFont="1" applyBorder="1" applyAlignment="1">
      <alignment horizontal="distributed" vertical="center" indent="1"/>
    </xf>
    <xf numFmtId="0" fontId="18" fillId="0" borderId="40" xfId="1" applyFont="1" applyBorder="1" applyAlignment="1">
      <alignment horizontal="center" vertical="center" shrinkToFit="1"/>
    </xf>
    <xf numFmtId="0" fontId="22" fillId="0" borderId="6" xfId="1" applyFont="1" applyBorder="1" applyAlignment="1">
      <alignment horizontal="left" vertical="center" indent="1"/>
    </xf>
    <xf numFmtId="0" fontId="22" fillId="0" borderId="7" xfId="1" applyFont="1" applyBorder="1" applyAlignment="1">
      <alignment horizontal="left" vertical="center" indent="1"/>
    </xf>
    <xf numFmtId="0" fontId="22" fillId="0" borderId="33" xfId="1" applyFont="1" applyBorder="1" applyAlignment="1">
      <alignment horizontal="left" vertical="center" indent="1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8" fillId="2" borderId="30" xfId="1" quotePrefix="1" applyFont="1" applyFill="1" applyBorder="1" applyAlignment="1">
      <alignment horizontal="center" vertical="center"/>
    </xf>
    <xf numFmtId="0" fontId="8" fillId="2" borderId="36" xfId="1" quotePrefix="1" applyFont="1" applyFill="1" applyBorder="1" applyAlignment="1">
      <alignment horizontal="center" vertical="center"/>
    </xf>
    <xf numFmtId="0" fontId="8" fillId="2" borderId="49" xfId="1" quotePrefix="1" applyFont="1" applyFill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3" fillId="2" borderId="48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shrinkToFit="1"/>
    </xf>
    <xf numFmtId="0" fontId="3" fillId="2" borderId="11" xfId="1" applyFont="1" applyFill="1" applyBorder="1" applyAlignment="1">
      <alignment horizontal="center" vertical="center" shrinkToFit="1"/>
    </xf>
    <xf numFmtId="0" fontId="8" fillId="0" borderId="34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33" xfId="1" applyFont="1" applyBorder="1" applyAlignment="1">
      <alignment horizontal="center" vertical="center" shrinkToFit="1"/>
    </xf>
    <xf numFmtId="0" fontId="8" fillId="0" borderId="27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37" xfId="1" applyFont="1" applyBorder="1" applyAlignment="1">
      <alignment horizontal="center" vertical="center" shrinkToFit="1"/>
    </xf>
    <xf numFmtId="0" fontId="8" fillId="0" borderId="28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44" xfId="1" applyFont="1" applyBorder="1" applyAlignment="1">
      <alignment horizontal="center" vertical="center" shrinkToFit="1"/>
    </xf>
    <xf numFmtId="0" fontId="9" fillId="0" borderId="26" xfId="1" applyFont="1" applyBorder="1" applyAlignment="1">
      <alignment horizontal="center" vertical="center" shrinkToFit="1"/>
    </xf>
    <xf numFmtId="0" fontId="9" fillId="0" borderId="27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 shrinkToFit="1"/>
    </xf>
    <xf numFmtId="0" fontId="9" fillId="0" borderId="28" xfId="1" applyFont="1" applyBorder="1" applyAlignment="1">
      <alignment horizontal="center" vertical="center" shrinkToFit="1"/>
    </xf>
    <xf numFmtId="0" fontId="9" fillId="0" borderId="29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31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41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42" xfId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0" fontId="4" fillId="0" borderId="29" xfId="1" applyFont="1" applyBorder="1" applyAlignment="1">
      <alignment horizontal="center" vertical="center" shrinkToFit="1"/>
    </xf>
    <xf numFmtId="0" fontId="8" fillId="0" borderId="25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 shrinkToFit="1"/>
    </xf>
    <xf numFmtId="0" fontId="7" fillId="0" borderId="25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33" xfId="1" applyFont="1" applyBorder="1" applyAlignment="1">
      <alignment horizontal="center" vertical="center" shrinkToFit="1"/>
    </xf>
    <xf numFmtId="0" fontId="7" fillId="0" borderId="27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7" fillId="0" borderId="37" xfId="1" applyFont="1" applyBorder="1" applyAlignment="1">
      <alignment horizontal="center" vertical="center" shrinkToFit="1"/>
    </xf>
    <xf numFmtId="0" fontId="7" fillId="0" borderId="28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44" xfId="1" applyFont="1" applyBorder="1" applyAlignment="1">
      <alignment horizontal="center" vertical="center" shrinkToFit="1"/>
    </xf>
  </cellXfs>
  <cellStyles count="5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5D73E2FC-2557-4487-B288-23217C5AB3E1}"/>
    <cellStyle name="標準 4" xfId="4" xr:uid="{FF428298-B1DF-4435-B8C4-3CA0A21230CC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ura.KIKIN/Desktop/&#36890;&#30693;&#26360;&#25913;&#23450;/Users/sanga/Downloads/U12052&#12288;&#21152;&#20837;&#21729;&#65288;&#32773;&#65289;&#12398;&#22522;&#30990;&#24180;&#37329;&#30058;&#21495;&#236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12052_1_3"/>
      <sheetName val="U12052_2_3"/>
      <sheetName val="U12052_3_3"/>
      <sheetName val="リスト"/>
      <sheetName val="Sheet2"/>
      <sheetName val="Sheet3"/>
    </sheetNames>
    <sheetDataSet>
      <sheetData sheetId="0"/>
      <sheetData sheetId="1"/>
      <sheetData sheetId="2"/>
      <sheetData sheetId="3">
        <row r="2">
          <cell r="A2" t="str">
            <v>厚生年金基金</v>
          </cell>
          <cell r="C2" t="str">
            <v>男</v>
          </cell>
          <cell r="E2" t="str">
            <v>昭</v>
          </cell>
        </row>
        <row r="3">
          <cell r="A3" t="str">
            <v>DB基金型</v>
          </cell>
          <cell r="C3" t="str">
            <v>女</v>
          </cell>
          <cell r="E3" t="str">
            <v>平</v>
          </cell>
        </row>
        <row r="4">
          <cell r="A4" t="str">
            <v>DB規約型</v>
          </cell>
          <cell r="C4" t="str">
            <v>坑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1"/>
  <sheetViews>
    <sheetView showGridLines="0" tabSelected="1" view="pageBreakPreview" zoomScaleNormal="100" zoomScaleSheetLayoutView="100" workbookViewId="0"/>
  </sheetViews>
  <sheetFormatPr defaultColWidth="5.375" defaultRowHeight="11.25"/>
  <cols>
    <col min="1" max="1" width="1.625" style="41" customWidth="1"/>
    <col min="2" max="26" width="5.375" style="41"/>
    <col min="27" max="27" width="5.375" style="41" customWidth="1"/>
    <col min="28" max="28" width="5.375" style="41"/>
    <col min="29" max="29" width="1.625" style="41" customWidth="1"/>
    <col min="30" max="16384" width="5.375" style="41"/>
  </cols>
  <sheetData>
    <row r="1" spans="1:29" ht="7.5" customHeight="1"/>
    <row r="2" spans="1:29" ht="11.25" customHeight="1">
      <c r="B2" s="133" t="s">
        <v>70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</row>
    <row r="3" spans="1:29" ht="11.25" customHeight="1">
      <c r="A3" s="48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</row>
    <row r="4" spans="1:29">
      <c r="A4" s="42" t="s">
        <v>49</v>
      </c>
    </row>
    <row r="5" spans="1:29">
      <c r="A5" s="43" t="s">
        <v>50</v>
      </c>
      <c r="B5" s="41" t="s">
        <v>87</v>
      </c>
    </row>
    <row r="6" spans="1:29">
      <c r="A6" s="43"/>
      <c r="B6" s="41" t="s">
        <v>56</v>
      </c>
    </row>
    <row r="7" spans="1:29">
      <c r="A7" s="43"/>
      <c r="B7" s="41" t="s">
        <v>57</v>
      </c>
    </row>
    <row r="8" spans="1:29">
      <c r="A8" s="43" t="s">
        <v>50</v>
      </c>
      <c r="B8" s="41" t="s">
        <v>93</v>
      </c>
    </row>
    <row r="9" spans="1:29">
      <c r="A9" s="43" t="s">
        <v>50</v>
      </c>
      <c r="B9" s="41" t="s">
        <v>51</v>
      </c>
    </row>
    <row r="10" spans="1:29">
      <c r="A10" s="43" t="s">
        <v>50</v>
      </c>
      <c r="B10" s="41" t="s">
        <v>86</v>
      </c>
    </row>
    <row r="11" spans="1:29">
      <c r="A11" s="43"/>
      <c r="B11" s="41" t="s">
        <v>67</v>
      </c>
    </row>
    <row r="12" spans="1:29">
      <c r="A12" s="43" t="s">
        <v>50</v>
      </c>
      <c r="B12" s="41" t="s">
        <v>69</v>
      </c>
    </row>
    <row r="14" spans="1:29">
      <c r="A14" s="42" t="s">
        <v>64</v>
      </c>
      <c r="B14" s="44"/>
      <c r="C14" s="44"/>
      <c r="D14" s="44"/>
      <c r="E14" s="44"/>
      <c r="F14" s="44"/>
      <c r="G14" s="44"/>
      <c r="H14" s="44"/>
      <c r="I14" s="44"/>
    </row>
    <row r="15" spans="1:29">
      <c r="A15" s="45"/>
      <c r="B15" s="134" t="s">
        <v>77</v>
      </c>
      <c r="C15" s="135"/>
      <c r="D15" s="135"/>
      <c r="E15" s="135"/>
      <c r="F15" s="135"/>
      <c r="G15" s="135"/>
      <c r="H15" s="135"/>
      <c r="I15" s="136"/>
      <c r="J15" s="139" t="s">
        <v>59</v>
      </c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1"/>
    </row>
    <row r="16" spans="1:29">
      <c r="A16" s="45"/>
      <c r="B16" s="137"/>
      <c r="C16" s="137"/>
      <c r="D16" s="137"/>
      <c r="E16" s="137"/>
      <c r="F16" s="137"/>
      <c r="G16" s="137"/>
      <c r="H16" s="137"/>
      <c r="I16" s="138"/>
      <c r="J16" s="100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2"/>
      <c r="AC16" s="46"/>
    </row>
    <row r="17" spans="1:29" ht="13.5" customHeight="1">
      <c r="A17" s="49"/>
      <c r="B17" s="134" t="s">
        <v>76</v>
      </c>
      <c r="C17" s="135"/>
      <c r="D17" s="135"/>
      <c r="E17" s="135"/>
      <c r="F17" s="135"/>
      <c r="G17" s="135"/>
      <c r="H17" s="135"/>
      <c r="I17" s="136"/>
      <c r="J17" s="113" t="s">
        <v>82</v>
      </c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9"/>
    </row>
    <row r="18" spans="1:29">
      <c r="A18" s="49"/>
      <c r="B18" s="137"/>
      <c r="C18" s="137"/>
      <c r="D18" s="137"/>
      <c r="E18" s="137"/>
      <c r="F18" s="137"/>
      <c r="G18" s="137"/>
      <c r="H18" s="137"/>
      <c r="I18" s="138"/>
      <c r="J18" s="100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2"/>
    </row>
    <row r="19" spans="1:29">
      <c r="A19" s="45"/>
      <c r="B19" s="106" t="s">
        <v>60</v>
      </c>
      <c r="C19" s="106"/>
      <c r="D19" s="106"/>
      <c r="E19" s="106"/>
      <c r="F19" s="106"/>
      <c r="G19" s="106"/>
      <c r="H19" s="106"/>
      <c r="I19" s="107"/>
      <c r="J19" s="97" t="s">
        <v>65</v>
      </c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9"/>
      <c r="AC19" s="47"/>
    </row>
    <row r="20" spans="1:29">
      <c r="A20" s="45"/>
      <c r="B20" s="109"/>
      <c r="C20" s="109"/>
      <c r="D20" s="109"/>
      <c r="E20" s="109"/>
      <c r="F20" s="109"/>
      <c r="G20" s="109"/>
      <c r="H20" s="109"/>
      <c r="I20" s="110"/>
      <c r="J20" s="100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2"/>
      <c r="AC20" s="47"/>
    </row>
    <row r="21" spans="1:29">
      <c r="A21" s="45"/>
      <c r="B21" s="105" t="s">
        <v>52</v>
      </c>
      <c r="C21" s="106"/>
      <c r="D21" s="106"/>
      <c r="E21" s="106"/>
      <c r="F21" s="106"/>
      <c r="G21" s="106"/>
      <c r="H21" s="106"/>
      <c r="I21" s="107"/>
      <c r="J21" s="111" t="s">
        <v>68</v>
      </c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47"/>
    </row>
    <row r="22" spans="1:29">
      <c r="A22" s="45"/>
      <c r="B22" s="108"/>
      <c r="C22" s="109"/>
      <c r="D22" s="109"/>
      <c r="E22" s="109"/>
      <c r="F22" s="109"/>
      <c r="G22" s="109"/>
      <c r="H22" s="109"/>
      <c r="I22" s="110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2"/>
      <c r="AC22" s="47"/>
    </row>
    <row r="23" spans="1:29">
      <c r="B23" s="105" t="s">
        <v>35</v>
      </c>
      <c r="C23" s="106"/>
      <c r="D23" s="106"/>
      <c r="E23" s="106"/>
      <c r="F23" s="106"/>
      <c r="G23" s="106"/>
      <c r="H23" s="106"/>
      <c r="I23" s="107"/>
      <c r="J23" s="112" t="s">
        <v>83</v>
      </c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47"/>
    </row>
    <row r="24" spans="1:29">
      <c r="B24" s="108"/>
      <c r="C24" s="109"/>
      <c r="D24" s="109"/>
      <c r="E24" s="109"/>
      <c r="F24" s="109"/>
      <c r="G24" s="109"/>
      <c r="H24" s="109"/>
      <c r="I24" s="110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2"/>
    </row>
    <row r="25" spans="1:29" ht="13.5" customHeight="1">
      <c r="B25" s="103" t="s">
        <v>1</v>
      </c>
      <c r="C25" s="104"/>
      <c r="D25" s="104"/>
      <c r="E25" s="104"/>
      <c r="F25" s="104"/>
      <c r="G25" s="104"/>
      <c r="H25" s="104"/>
      <c r="I25" s="104"/>
      <c r="J25" s="113" t="s">
        <v>91</v>
      </c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5"/>
    </row>
    <row r="26" spans="1:29">
      <c r="B26" s="103"/>
      <c r="C26" s="104"/>
      <c r="D26" s="104"/>
      <c r="E26" s="104"/>
      <c r="F26" s="104"/>
      <c r="G26" s="104"/>
      <c r="H26" s="104"/>
      <c r="I26" s="104"/>
      <c r="J26" s="116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8"/>
    </row>
    <row r="27" spans="1:29">
      <c r="B27" s="103" t="s">
        <v>61</v>
      </c>
      <c r="C27" s="104"/>
      <c r="D27" s="104"/>
      <c r="E27" s="104"/>
      <c r="F27" s="104"/>
      <c r="G27" s="104"/>
      <c r="H27" s="104"/>
      <c r="I27" s="104"/>
      <c r="J27" s="97" t="s">
        <v>53</v>
      </c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9"/>
    </row>
    <row r="28" spans="1:29">
      <c r="B28" s="103"/>
      <c r="C28" s="104"/>
      <c r="D28" s="104"/>
      <c r="E28" s="104"/>
      <c r="F28" s="104"/>
      <c r="G28" s="104"/>
      <c r="H28" s="104"/>
      <c r="I28" s="104"/>
      <c r="J28" s="100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2"/>
    </row>
    <row r="29" spans="1:29">
      <c r="B29" s="103" t="s">
        <v>5</v>
      </c>
      <c r="C29" s="104"/>
      <c r="D29" s="104"/>
      <c r="E29" s="104"/>
      <c r="F29" s="104"/>
      <c r="G29" s="104"/>
      <c r="H29" s="104"/>
      <c r="I29" s="104"/>
      <c r="J29" s="128" t="s">
        <v>81</v>
      </c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9"/>
    </row>
    <row r="30" spans="1:29">
      <c r="B30" s="103"/>
      <c r="C30" s="104"/>
      <c r="D30" s="104"/>
      <c r="E30" s="104"/>
      <c r="F30" s="104"/>
      <c r="G30" s="104"/>
      <c r="H30" s="104"/>
      <c r="I30" s="104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9"/>
    </row>
    <row r="31" spans="1:29">
      <c r="B31" s="103" t="s">
        <v>4</v>
      </c>
      <c r="C31" s="104"/>
      <c r="D31" s="104"/>
      <c r="E31" s="104"/>
      <c r="F31" s="104"/>
      <c r="G31" s="104"/>
      <c r="H31" s="104"/>
      <c r="I31" s="104"/>
      <c r="J31" s="128" t="s">
        <v>54</v>
      </c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9"/>
    </row>
    <row r="32" spans="1:29">
      <c r="B32" s="103"/>
      <c r="C32" s="104"/>
      <c r="D32" s="104"/>
      <c r="E32" s="104"/>
      <c r="F32" s="104"/>
      <c r="G32" s="104"/>
      <c r="H32" s="104"/>
      <c r="I32" s="104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9"/>
    </row>
    <row r="33" spans="2:28">
      <c r="B33" s="103" t="s">
        <v>55</v>
      </c>
      <c r="C33" s="104"/>
      <c r="D33" s="104"/>
      <c r="E33" s="104"/>
      <c r="F33" s="104"/>
      <c r="G33" s="104"/>
      <c r="H33" s="104"/>
      <c r="I33" s="104"/>
      <c r="J33" s="130" t="s">
        <v>88</v>
      </c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9"/>
    </row>
    <row r="34" spans="2:28">
      <c r="B34" s="103"/>
      <c r="C34" s="104"/>
      <c r="D34" s="104"/>
      <c r="E34" s="104"/>
      <c r="F34" s="104"/>
      <c r="G34" s="104"/>
      <c r="H34" s="104"/>
      <c r="I34" s="104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9"/>
    </row>
    <row r="35" spans="2:28" ht="13.5" customHeight="1">
      <c r="B35" s="103" t="s">
        <v>37</v>
      </c>
      <c r="C35" s="104"/>
      <c r="D35" s="104"/>
      <c r="E35" s="104"/>
      <c r="F35" s="104"/>
      <c r="G35" s="104"/>
      <c r="H35" s="104"/>
      <c r="I35" s="104"/>
      <c r="J35" s="113" t="s">
        <v>90</v>
      </c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5"/>
    </row>
    <row r="36" spans="2:28">
      <c r="B36" s="103"/>
      <c r="C36" s="104"/>
      <c r="D36" s="104"/>
      <c r="E36" s="104"/>
      <c r="F36" s="104"/>
      <c r="G36" s="104"/>
      <c r="H36" s="104"/>
      <c r="I36" s="104"/>
      <c r="J36" s="116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8"/>
    </row>
    <row r="37" spans="2:28" ht="13.5" customHeight="1">
      <c r="B37" s="131" t="s">
        <v>11</v>
      </c>
      <c r="C37" s="132"/>
      <c r="D37" s="132"/>
      <c r="E37" s="132"/>
      <c r="F37" s="132"/>
      <c r="G37" s="132"/>
      <c r="H37" s="132"/>
      <c r="I37" s="132"/>
      <c r="J37" s="113" t="s">
        <v>62</v>
      </c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5"/>
    </row>
    <row r="38" spans="2:28">
      <c r="B38" s="103"/>
      <c r="C38" s="104"/>
      <c r="D38" s="104"/>
      <c r="E38" s="104"/>
      <c r="F38" s="104"/>
      <c r="G38" s="104"/>
      <c r="H38" s="104"/>
      <c r="I38" s="10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8"/>
    </row>
    <row r="39" spans="2:28" ht="13.5" customHeight="1">
      <c r="B39" s="119" t="s">
        <v>63</v>
      </c>
      <c r="C39" s="120"/>
      <c r="D39" s="120"/>
      <c r="E39" s="120"/>
      <c r="F39" s="120"/>
      <c r="G39" s="120"/>
      <c r="H39" s="120"/>
      <c r="I39" s="121"/>
      <c r="J39" s="113" t="s">
        <v>85</v>
      </c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9"/>
    </row>
    <row r="40" spans="2:28">
      <c r="B40" s="122"/>
      <c r="C40" s="123"/>
      <c r="D40" s="123"/>
      <c r="E40" s="123"/>
      <c r="F40" s="123"/>
      <c r="G40" s="123"/>
      <c r="H40" s="123"/>
      <c r="I40" s="124"/>
      <c r="J40" s="125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7"/>
    </row>
    <row r="41" spans="2:28" ht="7.5" customHeight="1"/>
  </sheetData>
  <sheetProtection algorithmName="SHA-512" hashValue="/erQW2pVpd5jikXSZVY/QWJgnIkv93wFl6/YD4R9QsEjxey6udITiHY6q8JFvLnCi8XaLqxVT9VO8ulJcNCwUw==" saltValue="yVgbyzUMAIM8Z5atOWZeSA==" spinCount="100000" sheet="1" objects="1" scenarios="1"/>
  <mergeCells count="27">
    <mergeCell ref="B2:AB3"/>
    <mergeCell ref="B15:I16"/>
    <mergeCell ref="B19:I20"/>
    <mergeCell ref="J19:AB20"/>
    <mergeCell ref="J15:AB16"/>
    <mergeCell ref="B17:I18"/>
    <mergeCell ref="J17:AB18"/>
    <mergeCell ref="B39:I40"/>
    <mergeCell ref="J39:AB40"/>
    <mergeCell ref="B31:I32"/>
    <mergeCell ref="J31:AB32"/>
    <mergeCell ref="B29:I30"/>
    <mergeCell ref="J29:AB30"/>
    <mergeCell ref="B33:I34"/>
    <mergeCell ref="J33:AB34"/>
    <mergeCell ref="B35:I36"/>
    <mergeCell ref="B37:I38"/>
    <mergeCell ref="J35:AB36"/>
    <mergeCell ref="J37:AB38"/>
    <mergeCell ref="J27:AB28"/>
    <mergeCell ref="B27:I28"/>
    <mergeCell ref="B21:I22"/>
    <mergeCell ref="J21:AB22"/>
    <mergeCell ref="B23:I24"/>
    <mergeCell ref="J23:AB24"/>
    <mergeCell ref="B25:I26"/>
    <mergeCell ref="J25:AB26"/>
  </mergeCells>
  <phoneticPr fontId="1"/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34"/>
  <sheetViews>
    <sheetView zoomScaleNormal="100" workbookViewId="0">
      <pane ySplit="14" topLeftCell="A15" activePane="bottomLeft" state="frozen"/>
      <selection pane="bottomLeft"/>
    </sheetView>
  </sheetViews>
  <sheetFormatPr defaultRowHeight="13.5"/>
  <cols>
    <col min="1" max="1" width="2.625" customWidth="1"/>
    <col min="2" max="2" width="9" customWidth="1"/>
    <col min="4" max="4" width="10.25" bestFit="1" customWidth="1"/>
    <col min="5" max="5" width="13.5" customWidth="1"/>
    <col min="6" max="7" width="15.625" customWidth="1"/>
    <col min="8" max="8" width="6.625" customWidth="1"/>
    <col min="9" max="10" width="12.625" customWidth="1"/>
    <col min="11" max="11" width="13" bestFit="1" customWidth="1"/>
    <col min="12" max="12" width="13.375" bestFit="1" customWidth="1"/>
    <col min="13" max="13" width="40.25" customWidth="1"/>
  </cols>
  <sheetData>
    <row r="1" spans="2:13">
      <c r="H1" t="s">
        <v>9</v>
      </c>
    </row>
    <row r="2" spans="2:13" ht="18" customHeight="1">
      <c r="C2" s="143" t="s">
        <v>10</v>
      </c>
      <c r="D2" s="144"/>
      <c r="E2" s="40"/>
    </row>
    <row r="3" spans="2:13" ht="18" customHeight="1">
      <c r="C3" s="143" t="s">
        <v>58</v>
      </c>
      <c r="D3" s="144"/>
      <c r="E3" s="142"/>
      <c r="F3" s="142"/>
      <c r="G3" s="142"/>
      <c r="H3" s="142"/>
      <c r="I3" s="142"/>
    </row>
    <row r="4" spans="2:13" ht="18" customHeight="1">
      <c r="C4" s="143" t="s">
        <v>12</v>
      </c>
      <c r="D4" s="144"/>
      <c r="E4" s="149"/>
      <c r="F4" s="150"/>
      <c r="G4" s="151"/>
    </row>
    <row r="5" spans="2:13" ht="18" customHeight="1">
      <c r="C5" s="143" t="s">
        <v>13</v>
      </c>
      <c r="D5" s="144"/>
      <c r="E5" s="152"/>
      <c r="F5" s="153"/>
    </row>
    <row r="6" spans="2:13" ht="18" customHeight="1">
      <c r="C6" s="143" t="s">
        <v>14</v>
      </c>
      <c r="D6" s="144"/>
      <c r="E6" s="152"/>
      <c r="F6" s="153"/>
    </row>
    <row r="7" spans="2:13" ht="9.9499999999999993" customHeight="1">
      <c r="C7" s="21"/>
      <c r="D7" s="21"/>
      <c r="E7" s="21"/>
      <c r="F7" s="20"/>
    </row>
    <row r="8" spans="2:13" ht="18" customHeight="1">
      <c r="C8" s="145" t="s">
        <v>78</v>
      </c>
      <c r="D8" s="146"/>
      <c r="E8" s="147"/>
      <c r="F8" s="148"/>
      <c r="M8" s="39"/>
    </row>
    <row r="9" spans="2:13" ht="18" customHeight="1">
      <c r="C9" s="145" t="s">
        <v>14</v>
      </c>
      <c r="D9" s="146"/>
      <c r="E9" s="147"/>
      <c r="F9" s="148"/>
      <c r="M9" s="39"/>
    </row>
    <row r="10" spans="2:13" ht="9.9499999999999993" customHeight="1">
      <c r="C10" s="21"/>
      <c r="D10" s="21"/>
      <c r="E10" s="21"/>
      <c r="F10" s="20"/>
      <c r="M10" s="39"/>
    </row>
    <row r="11" spans="2:13" ht="18" customHeight="1">
      <c r="C11" s="143" t="s">
        <v>33</v>
      </c>
      <c r="D11" s="144"/>
      <c r="E11" s="95"/>
      <c r="F11" s="20"/>
    </row>
    <row r="13" spans="2:13" ht="36" customHeight="1">
      <c r="C13" s="1" t="s">
        <v>0</v>
      </c>
      <c r="D13" s="1" t="s">
        <v>35</v>
      </c>
      <c r="E13" s="23" t="s">
        <v>1</v>
      </c>
      <c r="F13" s="24" t="s">
        <v>2</v>
      </c>
      <c r="G13" s="24" t="s">
        <v>3</v>
      </c>
      <c r="H13" s="24" t="s">
        <v>5</v>
      </c>
      <c r="I13" s="24" t="s">
        <v>4</v>
      </c>
      <c r="J13" s="24" t="s">
        <v>36</v>
      </c>
      <c r="K13" s="86" t="s">
        <v>37</v>
      </c>
      <c r="L13" s="24" t="s">
        <v>48</v>
      </c>
      <c r="M13" s="24" t="s">
        <v>47</v>
      </c>
    </row>
    <row r="14" spans="2:13" ht="18" customHeight="1">
      <c r="B14" s="39" t="s">
        <v>66</v>
      </c>
      <c r="C14" s="30">
        <v>1</v>
      </c>
      <c r="D14" s="30" t="str">
        <f t="shared" ref="D14:D34" si="0">IF(COUNTBLANK(E14:M14)&gt;0,"未入力あり","提出可")</f>
        <v>提出可</v>
      </c>
      <c r="E14" s="31">
        <v>234567</v>
      </c>
      <c r="F14" s="30" t="s">
        <v>6</v>
      </c>
      <c r="G14" s="30" t="s">
        <v>7</v>
      </c>
      <c r="H14" s="91" t="s">
        <v>8</v>
      </c>
      <c r="I14" s="92">
        <v>32516</v>
      </c>
      <c r="J14" s="92">
        <v>45870</v>
      </c>
      <c r="K14" s="87" t="s">
        <v>45</v>
      </c>
      <c r="L14" s="33" t="s">
        <v>92</v>
      </c>
      <c r="M14" s="32" t="s">
        <v>46</v>
      </c>
    </row>
    <row r="15" spans="2:13" ht="18" customHeight="1">
      <c r="C15" s="1">
        <v>1</v>
      </c>
      <c r="D15" s="1" t="str">
        <f t="shared" si="0"/>
        <v>未入力あり</v>
      </c>
      <c r="E15" s="37"/>
      <c r="F15" s="38"/>
      <c r="G15" s="38"/>
      <c r="H15" s="93"/>
      <c r="I15" s="94"/>
      <c r="J15" s="94"/>
      <c r="K15" s="88"/>
      <c r="L15" s="96"/>
      <c r="M15" s="40"/>
    </row>
    <row r="16" spans="2:13" ht="18" customHeight="1">
      <c r="C16" s="1">
        <v>2</v>
      </c>
      <c r="D16" s="1" t="str">
        <f t="shared" si="0"/>
        <v>未入力あり</v>
      </c>
      <c r="E16" s="37"/>
      <c r="F16" s="38"/>
      <c r="G16" s="38"/>
      <c r="H16" s="93"/>
      <c r="I16" s="94"/>
      <c r="J16" s="94"/>
      <c r="K16" s="88"/>
      <c r="L16" s="96"/>
      <c r="M16" s="40"/>
    </row>
    <row r="17" spans="3:13" ht="18" customHeight="1">
      <c r="C17" s="1">
        <v>3</v>
      </c>
      <c r="D17" s="1" t="str">
        <f t="shared" si="0"/>
        <v>未入力あり</v>
      </c>
      <c r="E17" s="37"/>
      <c r="F17" s="38"/>
      <c r="G17" s="38"/>
      <c r="H17" s="93"/>
      <c r="I17" s="94"/>
      <c r="J17" s="94"/>
      <c r="K17" s="38"/>
      <c r="L17" s="96"/>
      <c r="M17" s="40"/>
    </row>
    <row r="18" spans="3:13" ht="18" customHeight="1">
      <c r="C18" s="1">
        <v>4</v>
      </c>
      <c r="D18" s="1" t="str">
        <f t="shared" si="0"/>
        <v>未入力あり</v>
      </c>
      <c r="E18" s="37"/>
      <c r="F18" s="38"/>
      <c r="G18" s="38"/>
      <c r="H18" s="93"/>
      <c r="I18" s="94"/>
      <c r="J18" s="94"/>
      <c r="K18" s="38"/>
      <c r="L18" s="96"/>
      <c r="M18" s="40"/>
    </row>
    <row r="19" spans="3:13" ht="18" customHeight="1">
      <c r="C19" s="1">
        <v>5</v>
      </c>
      <c r="D19" s="1" t="str">
        <f t="shared" si="0"/>
        <v>未入力あり</v>
      </c>
      <c r="E19" s="37"/>
      <c r="F19" s="38"/>
      <c r="G19" s="38"/>
      <c r="H19" s="93"/>
      <c r="I19" s="94"/>
      <c r="J19" s="94"/>
      <c r="K19" s="38"/>
      <c r="L19" s="96"/>
      <c r="M19" s="40"/>
    </row>
    <row r="20" spans="3:13" ht="18" customHeight="1">
      <c r="C20" s="1">
        <v>6</v>
      </c>
      <c r="D20" s="1" t="str">
        <f t="shared" si="0"/>
        <v>未入力あり</v>
      </c>
      <c r="E20" s="37"/>
      <c r="F20" s="38"/>
      <c r="G20" s="38"/>
      <c r="H20" s="93"/>
      <c r="I20" s="94"/>
      <c r="J20" s="94"/>
      <c r="K20" s="38"/>
      <c r="L20" s="96"/>
      <c r="M20" s="40"/>
    </row>
    <row r="21" spans="3:13" ht="18" customHeight="1">
      <c r="C21" s="1">
        <v>7</v>
      </c>
      <c r="D21" s="1" t="str">
        <f t="shared" si="0"/>
        <v>未入力あり</v>
      </c>
      <c r="E21" s="37"/>
      <c r="F21" s="38"/>
      <c r="G21" s="38"/>
      <c r="H21" s="93"/>
      <c r="I21" s="94"/>
      <c r="J21" s="94"/>
      <c r="K21" s="88"/>
      <c r="L21" s="96"/>
      <c r="M21" s="40"/>
    </row>
    <row r="22" spans="3:13" ht="18" customHeight="1">
      <c r="C22" s="1">
        <v>8</v>
      </c>
      <c r="D22" s="1" t="str">
        <f t="shared" si="0"/>
        <v>未入力あり</v>
      </c>
      <c r="E22" s="37"/>
      <c r="F22" s="38"/>
      <c r="G22" s="38"/>
      <c r="H22" s="93"/>
      <c r="I22" s="94"/>
      <c r="J22" s="94"/>
      <c r="K22" s="88"/>
      <c r="L22" s="96"/>
      <c r="M22" s="40"/>
    </row>
    <row r="23" spans="3:13" ht="18" customHeight="1">
      <c r="C23" s="1">
        <v>9</v>
      </c>
      <c r="D23" s="1" t="str">
        <f t="shared" si="0"/>
        <v>未入力あり</v>
      </c>
      <c r="E23" s="37"/>
      <c r="F23" s="38"/>
      <c r="G23" s="38"/>
      <c r="H23" s="93"/>
      <c r="I23" s="94"/>
      <c r="J23" s="94"/>
      <c r="K23" s="38"/>
      <c r="L23" s="96"/>
      <c r="M23" s="40"/>
    </row>
    <row r="24" spans="3:13" ht="18" customHeight="1">
      <c r="C24" s="1">
        <v>10</v>
      </c>
      <c r="D24" s="1" t="str">
        <f t="shared" si="0"/>
        <v>未入力あり</v>
      </c>
      <c r="E24" s="37"/>
      <c r="F24" s="38"/>
      <c r="G24" s="38"/>
      <c r="H24" s="93"/>
      <c r="I24" s="94"/>
      <c r="J24" s="94"/>
      <c r="K24" s="38"/>
      <c r="L24" s="96"/>
      <c r="M24" s="40"/>
    </row>
    <row r="25" spans="3:13" ht="18" customHeight="1">
      <c r="C25" s="1">
        <v>11</v>
      </c>
      <c r="D25" s="1" t="str">
        <f t="shared" si="0"/>
        <v>未入力あり</v>
      </c>
      <c r="E25" s="37"/>
      <c r="F25" s="38"/>
      <c r="G25" s="38"/>
      <c r="H25" s="93"/>
      <c r="I25" s="94"/>
      <c r="J25" s="94"/>
      <c r="K25" s="38"/>
      <c r="L25" s="96"/>
      <c r="M25" s="40"/>
    </row>
    <row r="26" spans="3:13" ht="18" customHeight="1">
      <c r="C26" s="1">
        <v>12</v>
      </c>
      <c r="D26" s="1" t="str">
        <f t="shared" si="0"/>
        <v>未入力あり</v>
      </c>
      <c r="E26" s="37"/>
      <c r="F26" s="38"/>
      <c r="G26" s="38"/>
      <c r="H26" s="93"/>
      <c r="I26" s="94"/>
      <c r="J26" s="94"/>
      <c r="K26" s="38"/>
      <c r="L26" s="96"/>
      <c r="M26" s="40"/>
    </row>
    <row r="27" spans="3:13" ht="18" customHeight="1">
      <c r="C27" s="1">
        <v>13</v>
      </c>
      <c r="D27" s="1" t="str">
        <f t="shared" si="0"/>
        <v>未入力あり</v>
      </c>
      <c r="E27" s="37"/>
      <c r="F27" s="38"/>
      <c r="G27" s="38"/>
      <c r="H27" s="93"/>
      <c r="I27" s="94"/>
      <c r="J27" s="94"/>
      <c r="K27" s="88"/>
      <c r="L27" s="96"/>
      <c r="M27" s="40"/>
    </row>
    <row r="28" spans="3:13" ht="18" customHeight="1">
      <c r="C28" s="1">
        <v>14</v>
      </c>
      <c r="D28" s="1" t="str">
        <f t="shared" si="0"/>
        <v>未入力あり</v>
      </c>
      <c r="E28" s="37"/>
      <c r="F28" s="38"/>
      <c r="G28" s="38"/>
      <c r="H28" s="93"/>
      <c r="I28" s="94"/>
      <c r="J28" s="94"/>
      <c r="K28" s="88"/>
      <c r="L28" s="96"/>
      <c r="M28" s="40"/>
    </row>
    <row r="29" spans="3:13" ht="18" customHeight="1">
      <c r="C29" s="1">
        <v>15</v>
      </c>
      <c r="D29" s="1" t="str">
        <f t="shared" si="0"/>
        <v>未入力あり</v>
      </c>
      <c r="E29" s="37"/>
      <c r="F29" s="38"/>
      <c r="G29" s="38"/>
      <c r="H29" s="93"/>
      <c r="I29" s="94"/>
      <c r="J29" s="94"/>
      <c r="K29" s="38"/>
      <c r="L29" s="96"/>
      <c r="M29" s="40"/>
    </row>
    <row r="30" spans="3:13" ht="18" customHeight="1">
      <c r="C30" s="1">
        <v>16</v>
      </c>
      <c r="D30" s="1" t="str">
        <f t="shared" si="0"/>
        <v>未入力あり</v>
      </c>
      <c r="E30" s="37"/>
      <c r="F30" s="38"/>
      <c r="G30" s="38"/>
      <c r="H30" s="93"/>
      <c r="I30" s="94"/>
      <c r="J30" s="94"/>
      <c r="K30" s="38"/>
      <c r="L30" s="96"/>
      <c r="M30" s="40"/>
    </row>
    <row r="31" spans="3:13" ht="18" customHeight="1">
      <c r="C31" s="1">
        <v>17</v>
      </c>
      <c r="D31" s="1" t="str">
        <f t="shared" si="0"/>
        <v>未入力あり</v>
      </c>
      <c r="E31" s="37"/>
      <c r="F31" s="38"/>
      <c r="G31" s="38"/>
      <c r="H31" s="93"/>
      <c r="I31" s="94"/>
      <c r="J31" s="94"/>
      <c r="K31" s="38"/>
      <c r="L31" s="96"/>
      <c r="M31" s="40"/>
    </row>
    <row r="32" spans="3:13" ht="18" customHeight="1">
      <c r="C32" s="1">
        <v>18</v>
      </c>
      <c r="D32" s="1" t="str">
        <f t="shared" si="0"/>
        <v>未入力あり</v>
      </c>
      <c r="E32" s="37"/>
      <c r="F32" s="38"/>
      <c r="G32" s="38"/>
      <c r="H32" s="93"/>
      <c r="I32" s="94"/>
      <c r="J32" s="94"/>
      <c r="K32" s="38"/>
      <c r="L32" s="96"/>
      <c r="M32" s="40"/>
    </row>
    <row r="33" spans="3:13" ht="18" customHeight="1">
      <c r="C33" s="1">
        <v>19</v>
      </c>
      <c r="D33" s="1" t="str">
        <f t="shared" si="0"/>
        <v>未入力あり</v>
      </c>
      <c r="E33" s="37"/>
      <c r="F33" s="38"/>
      <c r="G33" s="38"/>
      <c r="H33" s="93"/>
      <c r="I33" s="94"/>
      <c r="J33" s="94"/>
      <c r="K33" s="88"/>
      <c r="L33" s="96"/>
      <c r="M33" s="40"/>
    </row>
    <row r="34" spans="3:13" ht="18" customHeight="1">
      <c r="C34" s="1">
        <v>20</v>
      </c>
      <c r="D34" s="1" t="str">
        <f t="shared" si="0"/>
        <v>未入力あり</v>
      </c>
      <c r="E34" s="37"/>
      <c r="F34" s="38"/>
      <c r="G34" s="38"/>
      <c r="H34" s="93"/>
      <c r="I34" s="94"/>
      <c r="J34" s="94"/>
      <c r="K34" s="88"/>
      <c r="L34" s="96"/>
      <c r="M34" s="40"/>
    </row>
  </sheetData>
  <sheetProtection algorithmName="SHA-512" hashValue="fkEQKF4dFuxHabgmtViZ8+/5avfbirNN02x5thgcCGVLyazigIg1Ygs+AlWQLBpMz6BQKN6qnB3HK+XLtbZ32w==" saltValue="dSpmpUTMgl2288LsFEoK4w==" spinCount="100000" sheet="1" objects="1" scenarios="1"/>
  <mergeCells count="14">
    <mergeCell ref="E3:I3"/>
    <mergeCell ref="C6:D6"/>
    <mergeCell ref="C11:D11"/>
    <mergeCell ref="C2:D2"/>
    <mergeCell ref="C3:D3"/>
    <mergeCell ref="C4:D4"/>
    <mergeCell ref="C5:D5"/>
    <mergeCell ref="C8:D8"/>
    <mergeCell ref="E8:F8"/>
    <mergeCell ref="C9:D9"/>
    <mergeCell ref="E9:F9"/>
    <mergeCell ref="E4:G4"/>
    <mergeCell ref="E5:F5"/>
    <mergeCell ref="E6:F6"/>
  </mergeCells>
  <phoneticPr fontId="1"/>
  <dataValidations count="7">
    <dataValidation type="date" operator="greaterThanOrEqual" allowBlank="1" showInputMessage="1" showErrorMessage="1" error="平成３０年１０月１日以降の日付を入力ください" sqref="E11" xr:uid="{00000000-0002-0000-0100-000000000000}">
      <formula1>43374</formula1>
    </dataValidation>
    <dataValidation type="date" operator="greaterThanOrEqual" allowBlank="1" showInputMessage="1" showErrorMessage="1" sqref="I14:I34 J15:J34" xr:uid="{00000000-0002-0000-0100-000001000000}">
      <formula1>17807</formula1>
    </dataValidation>
    <dataValidation type="whole" allowBlank="1" showInputMessage="1" showErrorMessage="1" sqref="E14" xr:uid="{00000000-0002-0000-0100-000002000000}">
      <formula1>1</formula1>
      <formula2>9999999999</formula2>
    </dataValidation>
    <dataValidation type="date" operator="greaterThanOrEqual" allowBlank="1" showInputMessage="1" showErrorMessage="1" error="平成３０年１０月１日以降の日付をご入力ください" sqref="J14" xr:uid="{00000000-0002-0000-0100-000003000000}">
      <formula1>43374</formula1>
    </dataValidation>
    <dataValidation type="textLength" operator="equal" allowBlank="1" showInputMessage="1" showErrorMessage="1" error="ハイフンなしの７桁でご入力ください" sqref="L14" xr:uid="{00000000-0002-0000-0100-000004000000}">
      <formula1>7</formula1>
    </dataValidation>
    <dataValidation type="whole" allowBlank="1" showInputMessage="1" showErrorMessage="1" error="加入者番号を入力してください。_x000a_健康保険等の被保険者番号とは異なります。" sqref="E15:E34" xr:uid="{F7E1CF38-A9FE-4788-BFB2-9C321363204D}">
      <formula1>10000</formula1>
      <formula2>9999999999</formula2>
    </dataValidation>
    <dataValidation type="whole" allowBlank="1" showInputMessage="1" showErrorMessage="1" error="ハイフンなしの7桁でご入力ください" sqref="L15:L34" xr:uid="{531532C0-BDF3-45DF-93FC-D8E4F3470A9B}">
      <formula1>1</formula1>
      <formula2>9999999</formula2>
    </dataValidation>
  </dataValidations>
  <pageMargins left="0.7" right="0.7" top="0.75" bottom="0.75" header="0.3" footer="0.3"/>
  <pageSetup paperSize="9" scale="75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5000000}">
          <x14:formula1>
            <xm:f>喪失事由等!$A$1:$A$2</xm:f>
          </x14:formula1>
          <xm:sqref>H14:H34</xm:sqref>
        </x14:dataValidation>
        <x14:dataValidation type="list" allowBlank="1" showInputMessage="1" showErrorMessage="1" xr:uid="{00000000-0002-0000-0100-000006000000}">
          <x14:formula1>
            <xm:f>喪失事由等!$C$1:$C$6</xm:f>
          </x14:formula1>
          <xm:sqref>K14:K34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D1:BB77"/>
  <sheetViews>
    <sheetView showGridLines="0" zoomScaleNormal="100" zoomScaleSheetLayoutView="70" workbookViewId="0"/>
  </sheetViews>
  <sheetFormatPr defaultColWidth="4.375" defaultRowHeight="12.75" customHeight="1"/>
  <cols>
    <col min="1" max="56" width="3.625" style="50" customWidth="1"/>
    <col min="57" max="16384" width="4.375" style="50"/>
  </cols>
  <sheetData>
    <row r="1" spans="4:52" ht="5.0999999999999996" customHeight="1"/>
    <row r="2" spans="4:52" ht="12.75" customHeight="1" thickBot="1">
      <c r="D2" s="175"/>
      <c r="E2" s="175"/>
      <c r="F2" s="175"/>
      <c r="G2" s="175"/>
      <c r="T2" s="51"/>
      <c r="U2" s="51"/>
      <c r="V2" s="176" t="s">
        <v>38</v>
      </c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</row>
    <row r="3" spans="4:52" ht="12.75" customHeight="1">
      <c r="U3" s="51" t="s">
        <v>15</v>
      </c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W3" s="154" t="s">
        <v>16</v>
      </c>
      <c r="AX3" s="155"/>
      <c r="AY3" s="155"/>
      <c r="AZ3" s="156"/>
    </row>
    <row r="4" spans="4:52" ht="12.75" customHeight="1">
      <c r="AH4" s="52"/>
      <c r="AI4" s="53"/>
      <c r="AJ4" s="53"/>
      <c r="AW4" s="157"/>
      <c r="AX4" s="160"/>
      <c r="AY4" s="160"/>
      <c r="AZ4" s="163"/>
    </row>
    <row r="5" spans="4:52" ht="12.75" customHeight="1">
      <c r="AH5" s="52"/>
      <c r="AI5" s="53"/>
      <c r="AJ5" s="53"/>
      <c r="AW5" s="158"/>
      <c r="AX5" s="161"/>
      <c r="AY5" s="161"/>
      <c r="AZ5" s="164"/>
    </row>
    <row r="6" spans="4:52" ht="12.75" customHeight="1" thickBot="1">
      <c r="AC6" s="52"/>
      <c r="AD6" s="52"/>
      <c r="AE6" s="52"/>
      <c r="AF6" s="52"/>
      <c r="AG6" s="52"/>
      <c r="AH6" s="52"/>
      <c r="AV6" s="54"/>
      <c r="AW6" s="159"/>
      <c r="AX6" s="162"/>
      <c r="AY6" s="162"/>
      <c r="AZ6" s="165"/>
    </row>
    <row r="7" spans="4:52" ht="12.75" customHeight="1">
      <c r="D7" s="154" t="s">
        <v>72</v>
      </c>
      <c r="E7" s="155"/>
      <c r="F7" s="156"/>
      <c r="G7" s="154" t="s">
        <v>73</v>
      </c>
      <c r="H7" s="155"/>
      <c r="I7" s="156"/>
      <c r="J7" s="154" t="s">
        <v>17</v>
      </c>
      <c r="K7" s="155"/>
      <c r="L7" s="155"/>
      <c r="M7" s="156"/>
      <c r="N7" s="154" t="s">
        <v>18</v>
      </c>
      <c r="O7" s="155"/>
      <c r="P7" s="155"/>
      <c r="Q7" s="155"/>
      <c r="R7" s="156"/>
      <c r="S7" s="154" t="s">
        <v>71</v>
      </c>
      <c r="T7" s="155"/>
      <c r="U7" s="155"/>
      <c r="V7" s="156"/>
      <c r="AD7" s="52"/>
      <c r="AE7" s="52"/>
      <c r="AF7" s="52"/>
      <c r="AG7" s="52"/>
      <c r="AH7" s="52"/>
    </row>
    <row r="8" spans="4:52" ht="12.75" customHeight="1">
      <c r="D8" s="180">
        <v>8</v>
      </c>
      <c r="E8" s="181"/>
      <c r="F8" s="182"/>
      <c r="G8" s="157">
        <v>0</v>
      </c>
      <c r="H8" s="160">
        <v>2</v>
      </c>
      <c r="I8" s="160">
        <v>0</v>
      </c>
      <c r="J8" s="157">
        <v>0</v>
      </c>
      <c r="K8" s="160">
        <v>0</v>
      </c>
      <c r="L8" s="160">
        <v>8</v>
      </c>
      <c r="M8" s="163">
        <v>8</v>
      </c>
      <c r="N8" s="157" t="str">
        <f>IF(入力!E2="","",LEFT(RIGHT(CONCATENATE("      ",入力!E2),5),1))</f>
        <v/>
      </c>
      <c r="O8" s="160" t="str">
        <f>IF(入力!E2="","",MID(RIGHT(CONCATENATE("      ",入力!E2),5),2,1))</f>
        <v/>
      </c>
      <c r="P8" s="160" t="str">
        <f>IF(入力!E2="","",MID(RIGHT(CONCATENATE("      ",入力!E2),5),3,1))</f>
        <v/>
      </c>
      <c r="Q8" s="160" t="str">
        <f>IF(入力!E2="","",MID(RIGHT(CONCATENATE("      ",入力!E2),5),4,1))</f>
        <v/>
      </c>
      <c r="R8" s="163" t="str">
        <f>IF(入力!E2="","",RIGHT(RIGHT(CONCATENATE("      ",入力!E2),5),1))</f>
        <v/>
      </c>
      <c r="S8" s="157" t="s">
        <v>80</v>
      </c>
      <c r="T8" s="160">
        <v>1</v>
      </c>
      <c r="U8" s="160">
        <v>1</v>
      </c>
      <c r="V8" s="163">
        <v>9</v>
      </c>
      <c r="AE8" s="52"/>
      <c r="AF8" s="52"/>
      <c r="AG8" s="52"/>
      <c r="AH8" s="52"/>
      <c r="AR8" s="81"/>
      <c r="AS8" s="55"/>
      <c r="AV8" s="56"/>
    </row>
    <row r="9" spans="4:52" ht="12.75" customHeight="1">
      <c r="D9" s="183"/>
      <c r="E9" s="184"/>
      <c r="F9" s="185"/>
      <c r="G9" s="158"/>
      <c r="H9" s="161"/>
      <c r="I9" s="161"/>
      <c r="J9" s="158"/>
      <c r="K9" s="161"/>
      <c r="L9" s="161"/>
      <c r="M9" s="164"/>
      <c r="N9" s="158"/>
      <c r="O9" s="161"/>
      <c r="P9" s="161"/>
      <c r="Q9" s="161"/>
      <c r="R9" s="164"/>
      <c r="S9" s="158"/>
      <c r="T9" s="161"/>
      <c r="U9" s="161"/>
      <c r="V9" s="164"/>
      <c r="AE9" s="52"/>
      <c r="AF9" s="52"/>
      <c r="AG9" s="52"/>
      <c r="AH9" s="52"/>
      <c r="AN9" s="81"/>
      <c r="AO9" s="55"/>
      <c r="AR9" s="56"/>
    </row>
    <row r="10" spans="4:52" ht="12.75" customHeight="1" thickBot="1">
      <c r="D10" s="186"/>
      <c r="E10" s="187"/>
      <c r="F10" s="188"/>
      <c r="G10" s="159"/>
      <c r="H10" s="162"/>
      <c r="I10" s="162"/>
      <c r="J10" s="159"/>
      <c r="K10" s="162"/>
      <c r="L10" s="162"/>
      <c r="M10" s="165"/>
      <c r="N10" s="159"/>
      <c r="O10" s="162"/>
      <c r="P10" s="162"/>
      <c r="Q10" s="162"/>
      <c r="R10" s="165"/>
      <c r="S10" s="159"/>
      <c r="T10" s="162"/>
      <c r="U10" s="162"/>
      <c r="V10" s="165"/>
      <c r="W10" s="57"/>
      <c r="X10" s="57"/>
      <c r="Y10" s="57"/>
      <c r="AN10" s="81"/>
      <c r="AO10" s="57"/>
      <c r="AP10" s="57"/>
      <c r="AQ10" s="57"/>
      <c r="AR10" s="57"/>
    </row>
    <row r="11" spans="4:52" ht="5.0999999999999996" customHeight="1" thickBot="1"/>
    <row r="12" spans="4:52" ht="12.75" customHeight="1">
      <c r="D12" s="84" t="s">
        <v>74</v>
      </c>
      <c r="E12" s="177" t="s">
        <v>20</v>
      </c>
      <c r="F12" s="178"/>
      <c r="G12" s="178"/>
      <c r="H12" s="178"/>
      <c r="I12" s="178"/>
      <c r="J12" s="178"/>
      <c r="K12" s="178"/>
      <c r="L12" s="178"/>
      <c r="M12" s="178"/>
      <c r="N12" s="179"/>
      <c r="O12" s="154" t="s">
        <v>21</v>
      </c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6"/>
      <c r="AG12" s="189" t="s">
        <v>23</v>
      </c>
      <c r="AH12" s="190"/>
      <c r="AI12" s="154" t="s">
        <v>22</v>
      </c>
      <c r="AJ12" s="155"/>
      <c r="AK12" s="155"/>
      <c r="AL12" s="155"/>
      <c r="AM12" s="155"/>
      <c r="AN12" s="155"/>
      <c r="AO12" s="155"/>
      <c r="AP12" s="155"/>
      <c r="AQ12" s="156"/>
      <c r="AR12" s="154" t="s">
        <v>39</v>
      </c>
      <c r="AS12" s="155"/>
      <c r="AT12" s="155"/>
      <c r="AU12" s="155"/>
      <c r="AV12" s="155"/>
      <c r="AW12" s="155"/>
      <c r="AX12" s="155"/>
      <c r="AY12" s="155"/>
      <c r="AZ12" s="156"/>
    </row>
    <row r="13" spans="4:52" ht="9.9499999999999993" customHeight="1">
      <c r="D13" s="200">
        <v>1</v>
      </c>
      <c r="E13" s="157" t="str">
        <f>IF(入力!E15="","",LEFT(RIGHT(CONCATENATE("          ",入力!E15),10),1))</f>
        <v/>
      </c>
      <c r="F13" s="160" t="str">
        <f>IF(入力!E15="","",MID(RIGHT(CONCATENATE("          ",入力!E15),10),2,1))</f>
        <v/>
      </c>
      <c r="G13" s="160" t="str">
        <f>IF(入力!E15="","",MID(RIGHT(CONCATENATE("          ",入力!E15),10),3,1))</f>
        <v/>
      </c>
      <c r="H13" s="160" t="str">
        <f>IF(入力!E15="","",MID(RIGHT(CONCATENATE("          ",入力!E15),10),4,1))</f>
        <v/>
      </c>
      <c r="I13" s="160" t="str">
        <f>IF(入力!E15="","",MID(RIGHT(CONCATENATE("          ",入力!E15),10),5,1))</f>
        <v/>
      </c>
      <c r="J13" s="160" t="str">
        <f>IF(入力!E15="","",MID(RIGHT(CONCATENATE("          ",入力!E15),10),6,1))</f>
        <v/>
      </c>
      <c r="K13" s="160" t="str">
        <f>IF(入力!E15="","",MID(RIGHT(CONCATENATE("          ",入力!E15),10),7,1))</f>
        <v/>
      </c>
      <c r="L13" s="160" t="str">
        <f>IF(入力!E15="","",MID(RIGHT(CONCATENATE("          ",入力!E15),10),8,1))</f>
        <v/>
      </c>
      <c r="M13" s="160" t="str">
        <f>IF(入力!E15="","",MID(RIGHT(CONCATENATE("          ",入力!E15),10),9,1))</f>
        <v/>
      </c>
      <c r="N13" s="163" t="str">
        <f>IF(入力!E15="","",RIGHT(RIGHT(CONCATENATE("          ",入力!E15),10),1))</f>
        <v/>
      </c>
      <c r="O13" s="58" t="s">
        <v>24</v>
      </c>
      <c r="P13" s="191" t="str">
        <f>IF(入力!F15="","",入力!F15)</f>
        <v/>
      </c>
      <c r="Q13" s="191"/>
      <c r="R13" s="191"/>
      <c r="S13" s="191"/>
      <c r="T13" s="191"/>
      <c r="U13" s="191"/>
      <c r="V13" s="191"/>
      <c r="W13" s="192"/>
      <c r="X13" s="59" t="s">
        <v>25</v>
      </c>
      <c r="Y13" s="191" t="str">
        <f>IF(入力!G15="","",入力!G15)</f>
        <v/>
      </c>
      <c r="Z13" s="191"/>
      <c r="AA13" s="191"/>
      <c r="AB13" s="191"/>
      <c r="AC13" s="191"/>
      <c r="AD13" s="191"/>
      <c r="AE13" s="191"/>
      <c r="AF13" s="197"/>
      <c r="AG13" s="203" t="str">
        <f>IF(入力!H15="","",入力!H15)</f>
        <v/>
      </c>
      <c r="AH13" s="223"/>
      <c r="AI13" s="203" t="str">
        <f>IF(入力!I15="","",IF((VALUE(TEXT(入力!I15,"yyyymmdd"))-20190501)&gt;=0,"令和",IF((VALUE(TEXT(入力!I15,"yyyymmdd"))-19890108)&gt;=0,"平成","昭和")))</f>
        <v/>
      </c>
      <c r="AJ13" s="204" t="str">
        <f t="shared" ref="AI13:AK18" si="0">IF($B13="","",IF((VALUE(TEXT($B13,"yyyymmdd"))-20190501)&gt;=0,"9 ： 令和",IF((VALUE(TEXT($B13,"yyyymmdd"))-19890108)&gt;=0,"7 ： 平成","5 ： 昭和")))</f>
        <v/>
      </c>
      <c r="AK13" s="205" t="str">
        <f t="shared" si="0"/>
        <v/>
      </c>
      <c r="AL13" s="213" t="str">
        <f>IF(入力!I15="","",IF((VALUE(TEXT(入力!I15,"yyyymmdd"))-20190501)&lt;0,LEFT(IF((VALUE(TEXT(入力!I15,"yyyymmdd"))-19890108)&gt;=0,RIGHT(CONCATENATE("0",TEXT(入力!I15,"yyyymmdd")-19880000),6),TEXT(入力!I15,"yyyymmdd")-19250000),1),IF((TEXT(入力!I15,"yyyymmdd")-20180000)&lt;100000,0,LEFT(TEXT(入力!I15,"yyyymmdd")-20180000,1))))</f>
        <v/>
      </c>
      <c r="AM13" s="216" t="str">
        <f>IF(入力!I15="","",IF((VALUE(TEXT(入力!I15,"yyyymmdd"))-20190501)&lt;0,MID(IF((VALUE(TEXT(入力!I15,"yyyymmdd"))-19890108)&gt;=0,RIGHT(CONCATENATE("0",TEXT(入力!I15,"yyyymmdd")-19880000),6),TEXT(入力!I15,"yyyymmdd")-19250000),2,1),IF((TEXT(入力!I15,"yyyymmdd")-20180000)&lt;100000,LEFT(TEXT(入力!I15,"yyyymmdd")-20180000,1),MID(TEXT(入力!I15,"yyyymmdd")-20180000,2,1))))</f>
        <v/>
      </c>
      <c r="AN13" s="213" t="str">
        <f>IF(入力!I15="","",IF((VALUE(TEXT(入力!I15,"yyyymmdd"))-20190501)&lt;0,MID(IF((VALUE(TEXT(入力!I15,"yyyymmdd"))-19890108)&gt;=0,RIGHT(CONCATENATE("0",TEXT(入力!I15,"yyyymmdd")-19880000),6),TEXT(入力!I15,"yyyymmdd")-19250000),3,1),IF((TEXT(入力!I15,"yyyymmdd")-20180000)&lt;100000,MID(TEXT(入力!I15,"yyyymmdd")-20180000,2,1),MID(TEXT(入力!I15,"yyyymmdd")-20180000,3,1))))</f>
        <v/>
      </c>
      <c r="AO13" s="216" t="str">
        <f>IF(入力!I15="","",IF((VALUE(TEXT(入力!I15,"yyyymmdd"))-20190501)&lt;0,MID(IF((VALUE(TEXT(入力!I15,"yyyymmdd"))-19890108)&gt;=0,RIGHT(CONCATENATE("0",TEXT(入力!I15,"yyyymmdd")-19880000),6),TEXT(入力!I15,"yyyymmdd")-19250000),4,1),IF((TEXT(入力!I15,"yyyymmdd")-20180000)&lt;100000,MID(TEXT(入力!I15,"yyyymmdd")-20180000,3,1),MID(TEXT(入力!I15,"yyyymmdd")-20180000,4,1))))</f>
        <v/>
      </c>
      <c r="AP13" s="213" t="str">
        <f>IF(入力!I15="","",IF((VALUE(TEXT(入力!I15,"yyyymmdd"))-20190501)&lt;0,MID(IF((VALUE(TEXT(入力!I15,"yyyymmdd"))-19890108)&gt;=0,RIGHT(CONCATENATE("0",TEXT(入力!I15,"yyyymmdd")-19880000),6),TEXT(入力!I15,"yyyymmdd")-19250000),5,1),IF((TEXT(入力!I15,"yyyymmdd")-20180000)&lt;100000,MID(TEXT(入力!I15,"yyyymmdd")-20180000,4,1),MID(TEXT(入力!I15,"yyyymmdd")-20180000,5,1))))</f>
        <v/>
      </c>
      <c r="AQ13" s="163" t="str">
        <f>IF(入力!I15="","",IF((VALUE(TEXT(入力!I15,"yyyymmdd"))-20190501)&lt;0,RIGHT(IF((VALUE(TEXT(入力!I15,"yyyymmdd"))-19890108)&gt;=0,RIGHT(CONCATENATE("0",TEXT(入力!I15,"yyyymmdd")-19880000),6),TEXT(入力!I15,"yyyymmdd")-19250000),1),RIGHT(TEXT(入力!I15,"yyyymmdd")-20180000,1)))</f>
        <v/>
      </c>
      <c r="AR13" s="203" t="str">
        <f>IF(入力!J15="","",IF((VALUE(TEXT(入力!J15,"yyyymmdd"))-20190501)&gt;=0,"令和",IF((VALUE(TEXT(入力!J15,"yyyymmdd"))-19890108)&gt;=0,"平成","昭和")))</f>
        <v/>
      </c>
      <c r="AS13" s="204" t="str">
        <f t="shared" ref="AR13:AT18" si="1">IF($B13="","",IF((VALUE(TEXT($B13,"yyyymmdd"))-20190501)&gt;=0,"9 ： 令和",IF((VALUE(TEXT($B13,"yyyymmdd"))-19890108)&gt;=0,"7 ： 平成","5 ： 昭和")))</f>
        <v/>
      </c>
      <c r="AT13" s="205" t="str">
        <f t="shared" si="1"/>
        <v/>
      </c>
      <c r="AU13" s="213" t="str">
        <f>IF(入力!J15="","",IF((VALUE(TEXT(入力!J15,"yyyymmdd"))-20181001)&lt;0,"×",IF((VALUE(TEXT(入力!J15,"yyyymmdd")))&lt;20190501,LEFT(TEXT(入力!J15,"yyyymmdd")-19880000,1),IF((TEXT(入力!J15,"yyyymmdd")-20180000)&lt;100000,0,LEFT(TEXT(入力!J15,"yyyymmdd")-20180000,1)))))</f>
        <v/>
      </c>
      <c r="AV13" s="216" t="str">
        <f>IF(入力!J15="","",IF((VALUE(TEXT(入力!J15,"yyyymmdd"))-20181001)&lt;0,"×",IF((VALUE(TEXT(入力!J15,"yyyymmdd")))&lt;20190501,MID(TEXT(入力!J15,"yyyymmdd")-19880000,2,1),IF((TEXT(入力!J15,"yyyymmdd")-20180000)&lt;100000,LEFT(TEXT(入力!J15,"yyyymmdd")-20180000,1),MID(TEXT(入力!J15,"yyyymmdd")-20180000,2,1)))))</f>
        <v/>
      </c>
      <c r="AW13" s="213" t="str">
        <f>IF(入力!J15="","",IF((VALUE(TEXT(入力!J15,"yyyymmdd"))-20181001)&lt;0,"×",IF((VALUE(TEXT(入力!J15,"yyyymmdd")))&lt;20190501,MID(TEXT(入力!J15,"yyyymmdd")-19880000,3,1),IF((TEXT(入力!J15,"yyyymmdd")-20180000)&lt;100000,MID(TEXT(入力!J15,"yyyymmdd")-20180000,2,1),MID(TEXT(入力!J15,"yyyymmdd")-20180000,3,1)))))</f>
        <v/>
      </c>
      <c r="AX13" s="216" t="str">
        <f>IF(入力!J15="","",IF((VALUE(TEXT(入力!J15,"yyyymmdd"))-20181001)&lt;0,"×",IF((VALUE(TEXT(入力!J15,"yyyymmdd")))&lt;20190501,MID(TEXT(入力!J15,"yyyymmdd")-19880000,4,1),IF((TEXT(入力!J15,"yyyymmdd")-20180000)&lt;100000,MID(TEXT(入力!J15,"yyyymmdd")-20180000,3,1),MID(TEXT(入力!J15,"yyyymmdd")-20180000,4,1)))))</f>
        <v/>
      </c>
      <c r="AY13" s="213" t="str">
        <f>IF(入力!J15="","",IF((VALUE(TEXT(入力!J15,"yyyymmdd"))-20181001)&lt;0,"×",IF((VALUE(TEXT(入力!J15,"yyyymmdd")))&lt;20190501,MID(TEXT(入力!J15,"yyyymmdd")-19880000,5,1),IF((TEXT(入力!J15,"yyyymmdd")-20180000)&lt;100000,MID(TEXT(入力!J15,"yyyymmdd")-20180000,4,1),MID(TEXT(入力!J15,"yyyymmdd")-20180000,5,1)))))</f>
        <v/>
      </c>
      <c r="AZ13" s="163" t="str">
        <f>IF(入力!J15="","",IF((VALUE(TEXT(入力!J15,"yyyymmdd"))-20181001)&lt;0,"×",IF((VALUE(TEXT(入力!J15,"yyyymmdd")))&lt;20190501,RIGHT(TEXT(入力!J15,"yyyymmdd")-19880000,1),RIGHT(TEXT(入力!J15,"yyyymmdd")-20180000,1))))</f>
        <v/>
      </c>
    </row>
    <row r="14" spans="4:52" ht="9.9499999999999993" customHeight="1">
      <c r="D14" s="201"/>
      <c r="E14" s="158"/>
      <c r="F14" s="161"/>
      <c r="G14" s="161"/>
      <c r="H14" s="161"/>
      <c r="I14" s="161"/>
      <c r="J14" s="161"/>
      <c r="K14" s="161"/>
      <c r="L14" s="161"/>
      <c r="M14" s="161"/>
      <c r="N14" s="164"/>
      <c r="O14" s="60"/>
      <c r="P14" s="193"/>
      <c r="Q14" s="193"/>
      <c r="R14" s="193"/>
      <c r="S14" s="193"/>
      <c r="T14" s="193"/>
      <c r="U14" s="193"/>
      <c r="V14" s="193"/>
      <c r="W14" s="194"/>
      <c r="X14" s="61"/>
      <c r="Y14" s="193"/>
      <c r="Z14" s="193"/>
      <c r="AA14" s="193"/>
      <c r="AB14" s="193"/>
      <c r="AC14" s="193"/>
      <c r="AD14" s="193"/>
      <c r="AE14" s="193"/>
      <c r="AF14" s="198"/>
      <c r="AG14" s="224"/>
      <c r="AH14" s="225"/>
      <c r="AI14" s="206" t="str">
        <f t="shared" si="0"/>
        <v/>
      </c>
      <c r="AJ14" s="207" t="str">
        <f t="shared" si="0"/>
        <v/>
      </c>
      <c r="AK14" s="208" t="str">
        <f t="shared" si="0"/>
        <v/>
      </c>
      <c r="AL14" s="214" t="str">
        <f t="shared" ref="AL14:AL18" si="2">IF($B14="","",IF((VALUE(TEXT(AK14,"yyyymmdd"))-20190501)&lt;0,LEFT(IF((VALUE(TEXT(AK14,"yyyymmdd"))-19890108)&gt;=0,RIGHT(CONCATENATE("0",TEXT($B14,"yyyymmdd")-19880000),6),TEXT($B14,"yyyymmdd")-19250000),1),IF((TEXT($B14,"yyyymmdd")-20180000)&lt;100000,0,LEFT(TEXT($B14,"yyyymmdd")-20180000,1))))</f>
        <v/>
      </c>
      <c r="AM14" s="217" t="str">
        <f t="shared" ref="AM14:AM18" si="3">IF($B14="","",IF((VALUE(TEXT(AK14,"yyyymmdd"))-20190501)&lt;0,MID(IF((VALUE(TEXT($B14,"yyyymmdd"))-19890108)&gt;=0,RIGHT(CONCATENATE("0",TEXT($B14,"yyyymmdd")-19880000),6),TEXT($B14,"yyyymmdd")-19250000),2,1),IF((TEXT($B14,"yyyymmdd")-20180000)&lt;100000,LEFT(TEXT($B14,"yyyymmdd")-20180000,1),MID(TEXT($B14,"yyyymmdd")-20180000,2,1))))</f>
        <v/>
      </c>
      <c r="AN14" s="214" t="str">
        <f t="shared" ref="AN14:AN18" si="4">IF($B14="","",IF((VALUE(TEXT(AK14,"yyyymmdd"))-20190501)&lt;0,MID(IF((VALUE(TEXT($B14,"yyyymmdd"))-19890108)&gt;=0,RIGHT(CONCATENATE("0",TEXT($B14,"yyyymmdd")-19880000),6),TEXT($B14,"yyyymmdd")-19250000),3,1),IF((TEXT($B14,"yyyymmdd")-20180000)&lt;100000,MID(TEXT($B14,"yyyymmdd")-20180000,2,1),MID(TEXT($B14,"yyyymmdd")-20180000,3,1))))</f>
        <v/>
      </c>
      <c r="AO14" s="217" t="str">
        <f t="shared" ref="AO14:AO18" si="5">IF($B14="","",IF((VALUE(TEXT(AK14,"yyyymmdd"))-20190501)&lt;0,MID(IF((VALUE(TEXT($B14,"yyyymmdd"))-19890108)&gt;=0,RIGHT(CONCATENATE("0",TEXT($B14,"yyyymmdd")-19880000),6),TEXT($B14,"yyyymmdd")-19250000),4,1),IF((TEXT($B14,"yyyymmdd")-20180000)&lt;100000,MID(TEXT($B14,"yyyymmdd")-20180000,3,1),MID(TEXT($B14,"yyyymmdd")-20180000,4,1))))</f>
        <v/>
      </c>
      <c r="AP14" s="214" t="str">
        <f t="shared" ref="AP14:AP18" si="6">IF($B14="","",IF((VALUE(TEXT(AK14,"yyyymmdd"))-20190501)&lt;0,MID(IF((VALUE(TEXT($B14,"yyyymmdd"))-19890108)&gt;=0,RIGHT(CONCATENATE("0",TEXT($B14,"yyyymmdd")-19880000),6),TEXT($B14,"yyyymmdd")-19250000),5,1),IF((TEXT($B14,"yyyymmdd")-20180000)&lt;100000,MID(TEXT($B14,"yyyymmdd")-20180000,4,1),MID(TEXT($B14,"yyyymmdd")-20180000,5,1))))</f>
        <v/>
      </c>
      <c r="AQ14" s="164" t="str">
        <f t="shared" ref="AQ14:AQ18" si="7">IF($B14="","",IF((VALUE(TEXT(AK14,"yyyymmdd"))-20190501)&lt;0,RIGHT(IF((VALUE(TEXT($B14,"yyyymmdd"))-19890108)&gt;=0,RIGHT(CONCATENATE("0",TEXT($B14,"yyyymmdd")-19880000),6),TEXT($B14,"yyyymmdd")-19250000),1),RIGHT(TEXT($B14,"yyyymmdd")-20180000,1)))</f>
        <v/>
      </c>
      <c r="AR14" s="206" t="str">
        <f t="shared" si="1"/>
        <v/>
      </c>
      <c r="AS14" s="207" t="str">
        <f t="shared" si="1"/>
        <v/>
      </c>
      <c r="AT14" s="208" t="str">
        <f t="shared" si="1"/>
        <v/>
      </c>
      <c r="AU14" s="214"/>
      <c r="AV14" s="217"/>
      <c r="AW14" s="214"/>
      <c r="AX14" s="217"/>
      <c r="AY14" s="214"/>
      <c r="AZ14" s="164"/>
    </row>
    <row r="15" spans="4:52" ht="9.9499999999999993" customHeight="1">
      <c r="D15" s="201"/>
      <c r="E15" s="158"/>
      <c r="F15" s="161"/>
      <c r="G15" s="161"/>
      <c r="H15" s="161"/>
      <c r="I15" s="161"/>
      <c r="J15" s="161"/>
      <c r="K15" s="161"/>
      <c r="L15" s="161"/>
      <c r="M15" s="161"/>
      <c r="N15" s="164"/>
      <c r="O15" s="60"/>
      <c r="P15" s="193"/>
      <c r="Q15" s="193"/>
      <c r="R15" s="193"/>
      <c r="S15" s="193"/>
      <c r="T15" s="193"/>
      <c r="U15" s="193"/>
      <c r="V15" s="193"/>
      <c r="W15" s="194"/>
      <c r="X15" s="61"/>
      <c r="Y15" s="193"/>
      <c r="Z15" s="193"/>
      <c r="AA15" s="193"/>
      <c r="AB15" s="193"/>
      <c r="AC15" s="193"/>
      <c r="AD15" s="193"/>
      <c r="AE15" s="193"/>
      <c r="AF15" s="198"/>
      <c r="AG15" s="224"/>
      <c r="AH15" s="225"/>
      <c r="AI15" s="206" t="str">
        <f t="shared" si="0"/>
        <v/>
      </c>
      <c r="AJ15" s="207" t="str">
        <f t="shared" si="0"/>
        <v/>
      </c>
      <c r="AK15" s="208" t="str">
        <f t="shared" si="0"/>
        <v/>
      </c>
      <c r="AL15" s="214" t="str">
        <f t="shared" si="2"/>
        <v/>
      </c>
      <c r="AM15" s="217" t="str">
        <f t="shared" si="3"/>
        <v/>
      </c>
      <c r="AN15" s="214" t="str">
        <f t="shared" si="4"/>
        <v/>
      </c>
      <c r="AO15" s="217" t="str">
        <f t="shared" si="5"/>
        <v/>
      </c>
      <c r="AP15" s="214" t="str">
        <f t="shared" si="6"/>
        <v/>
      </c>
      <c r="AQ15" s="164" t="str">
        <f t="shared" si="7"/>
        <v/>
      </c>
      <c r="AR15" s="206" t="str">
        <f t="shared" si="1"/>
        <v/>
      </c>
      <c r="AS15" s="207" t="str">
        <f t="shared" si="1"/>
        <v/>
      </c>
      <c r="AT15" s="208" t="str">
        <f t="shared" si="1"/>
        <v/>
      </c>
      <c r="AU15" s="214"/>
      <c r="AV15" s="217"/>
      <c r="AW15" s="214"/>
      <c r="AX15" s="217"/>
      <c r="AY15" s="214"/>
      <c r="AZ15" s="164"/>
    </row>
    <row r="16" spans="4:52" ht="9.9499999999999993" customHeight="1">
      <c r="D16" s="201"/>
      <c r="E16" s="158"/>
      <c r="F16" s="161"/>
      <c r="G16" s="161"/>
      <c r="H16" s="161"/>
      <c r="I16" s="161"/>
      <c r="J16" s="161"/>
      <c r="K16" s="161"/>
      <c r="L16" s="161"/>
      <c r="M16" s="161"/>
      <c r="N16" s="164"/>
      <c r="O16" s="60"/>
      <c r="P16" s="193"/>
      <c r="Q16" s="193"/>
      <c r="R16" s="193"/>
      <c r="S16" s="193"/>
      <c r="T16" s="193"/>
      <c r="U16" s="193"/>
      <c r="V16" s="193"/>
      <c r="W16" s="194"/>
      <c r="X16" s="61"/>
      <c r="Y16" s="193"/>
      <c r="Z16" s="193"/>
      <c r="AA16" s="193"/>
      <c r="AB16" s="193"/>
      <c r="AC16" s="193"/>
      <c r="AD16" s="193"/>
      <c r="AE16" s="193"/>
      <c r="AF16" s="198"/>
      <c r="AG16" s="224"/>
      <c r="AH16" s="225"/>
      <c r="AI16" s="206" t="str">
        <f t="shared" si="0"/>
        <v/>
      </c>
      <c r="AJ16" s="207" t="str">
        <f t="shared" si="0"/>
        <v/>
      </c>
      <c r="AK16" s="208" t="str">
        <f t="shared" si="0"/>
        <v/>
      </c>
      <c r="AL16" s="214" t="str">
        <f t="shared" si="2"/>
        <v/>
      </c>
      <c r="AM16" s="217" t="str">
        <f t="shared" si="3"/>
        <v/>
      </c>
      <c r="AN16" s="214" t="str">
        <f t="shared" si="4"/>
        <v/>
      </c>
      <c r="AO16" s="217" t="str">
        <f t="shared" si="5"/>
        <v/>
      </c>
      <c r="AP16" s="214" t="str">
        <f t="shared" si="6"/>
        <v/>
      </c>
      <c r="AQ16" s="164" t="str">
        <f t="shared" si="7"/>
        <v/>
      </c>
      <c r="AR16" s="206" t="str">
        <f t="shared" si="1"/>
        <v/>
      </c>
      <c r="AS16" s="207" t="str">
        <f t="shared" si="1"/>
        <v/>
      </c>
      <c r="AT16" s="208" t="str">
        <f t="shared" si="1"/>
        <v/>
      </c>
      <c r="AU16" s="214"/>
      <c r="AV16" s="217"/>
      <c r="AW16" s="214"/>
      <c r="AX16" s="217"/>
      <c r="AY16" s="214"/>
      <c r="AZ16" s="164"/>
    </row>
    <row r="17" spans="4:52" ht="9.9499999999999993" customHeight="1">
      <c r="D17" s="201"/>
      <c r="E17" s="158"/>
      <c r="F17" s="161"/>
      <c r="G17" s="161"/>
      <c r="H17" s="161"/>
      <c r="I17" s="161"/>
      <c r="J17" s="161"/>
      <c r="K17" s="161"/>
      <c r="L17" s="161"/>
      <c r="M17" s="161"/>
      <c r="N17" s="164"/>
      <c r="O17" s="60"/>
      <c r="P17" s="193"/>
      <c r="Q17" s="193"/>
      <c r="R17" s="193"/>
      <c r="S17" s="193"/>
      <c r="T17" s="193"/>
      <c r="U17" s="193"/>
      <c r="V17" s="193"/>
      <c r="W17" s="194"/>
      <c r="X17" s="62"/>
      <c r="Y17" s="193"/>
      <c r="Z17" s="193"/>
      <c r="AA17" s="193"/>
      <c r="AB17" s="193"/>
      <c r="AC17" s="193"/>
      <c r="AD17" s="193"/>
      <c r="AE17" s="193"/>
      <c r="AF17" s="198"/>
      <c r="AG17" s="224"/>
      <c r="AH17" s="225"/>
      <c r="AI17" s="206" t="str">
        <f t="shared" si="0"/>
        <v/>
      </c>
      <c r="AJ17" s="207" t="str">
        <f t="shared" si="0"/>
        <v/>
      </c>
      <c r="AK17" s="208" t="str">
        <f t="shared" si="0"/>
        <v/>
      </c>
      <c r="AL17" s="214" t="str">
        <f t="shared" si="2"/>
        <v/>
      </c>
      <c r="AM17" s="217" t="str">
        <f t="shared" si="3"/>
        <v/>
      </c>
      <c r="AN17" s="214" t="str">
        <f t="shared" si="4"/>
        <v/>
      </c>
      <c r="AO17" s="217" t="str">
        <f t="shared" si="5"/>
        <v/>
      </c>
      <c r="AP17" s="214" t="str">
        <f t="shared" si="6"/>
        <v/>
      </c>
      <c r="AQ17" s="164" t="str">
        <f t="shared" si="7"/>
        <v/>
      </c>
      <c r="AR17" s="206" t="str">
        <f t="shared" si="1"/>
        <v/>
      </c>
      <c r="AS17" s="207" t="str">
        <f t="shared" si="1"/>
        <v/>
      </c>
      <c r="AT17" s="208" t="str">
        <f t="shared" si="1"/>
        <v/>
      </c>
      <c r="AU17" s="214"/>
      <c r="AV17" s="217"/>
      <c r="AW17" s="214"/>
      <c r="AX17" s="217"/>
      <c r="AY17" s="214"/>
      <c r="AZ17" s="164"/>
    </row>
    <row r="18" spans="4:52" ht="9.9499999999999993" customHeight="1" thickBot="1">
      <c r="D18" s="201"/>
      <c r="E18" s="159"/>
      <c r="F18" s="162"/>
      <c r="G18" s="162"/>
      <c r="H18" s="162"/>
      <c r="I18" s="162"/>
      <c r="J18" s="162"/>
      <c r="K18" s="162"/>
      <c r="L18" s="162"/>
      <c r="M18" s="162"/>
      <c r="N18" s="165"/>
      <c r="O18" s="63"/>
      <c r="P18" s="195"/>
      <c r="Q18" s="195"/>
      <c r="R18" s="195"/>
      <c r="S18" s="195"/>
      <c r="T18" s="195"/>
      <c r="U18" s="195"/>
      <c r="V18" s="195"/>
      <c r="W18" s="196"/>
      <c r="X18" s="64"/>
      <c r="Y18" s="195"/>
      <c r="Z18" s="195"/>
      <c r="AA18" s="195"/>
      <c r="AB18" s="195"/>
      <c r="AC18" s="195"/>
      <c r="AD18" s="195"/>
      <c r="AE18" s="195"/>
      <c r="AF18" s="199"/>
      <c r="AG18" s="226"/>
      <c r="AH18" s="227"/>
      <c r="AI18" s="209" t="str">
        <f t="shared" si="0"/>
        <v/>
      </c>
      <c r="AJ18" s="210" t="str">
        <f t="shared" si="0"/>
        <v/>
      </c>
      <c r="AK18" s="211" t="str">
        <f t="shared" si="0"/>
        <v/>
      </c>
      <c r="AL18" s="215" t="str">
        <f t="shared" si="2"/>
        <v/>
      </c>
      <c r="AM18" s="218" t="str">
        <f t="shared" si="3"/>
        <v/>
      </c>
      <c r="AN18" s="215" t="str">
        <f t="shared" si="4"/>
        <v/>
      </c>
      <c r="AO18" s="218" t="str">
        <f t="shared" si="5"/>
        <v/>
      </c>
      <c r="AP18" s="215" t="str">
        <f t="shared" si="6"/>
        <v/>
      </c>
      <c r="AQ18" s="165" t="str">
        <f t="shared" si="7"/>
        <v/>
      </c>
      <c r="AR18" s="209" t="str">
        <f t="shared" si="1"/>
        <v/>
      </c>
      <c r="AS18" s="210" t="str">
        <f t="shared" si="1"/>
        <v/>
      </c>
      <c r="AT18" s="211" t="str">
        <f t="shared" si="1"/>
        <v/>
      </c>
      <c r="AU18" s="215"/>
      <c r="AV18" s="218"/>
      <c r="AW18" s="215"/>
      <c r="AX18" s="218"/>
      <c r="AY18" s="215"/>
      <c r="AZ18" s="165"/>
    </row>
    <row r="19" spans="4:52" ht="12.75" customHeight="1">
      <c r="D19" s="201"/>
      <c r="E19" s="154" t="s">
        <v>40</v>
      </c>
      <c r="F19" s="155"/>
      <c r="G19" s="155"/>
      <c r="H19" s="155"/>
      <c r="I19" s="155"/>
      <c r="J19" s="155"/>
      <c r="K19" s="155"/>
      <c r="L19" s="155"/>
      <c r="M19" s="155"/>
      <c r="N19" s="156"/>
      <c r="O19" s="154" t="s">
        <v>41</v>
      </c>
      <c r="P19" s="155"/>
      <c r="Q19" s="155"/>
      <c r="R19" s="155"/>
      <c r="S19" s="155"/>
      <c r="T19" s="155"/>
      <c r="U19" s="212"/>
      <c r="V19" s="222" t="s">
        <v>42</v>
      </c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6"/>
      <c r="AW19" s="219" t="s">
        <v>89</v>
      </c>
      <c r="AX19" s="220"/>
      <c r="AY19" s="220"/>
      <c r="AZ19" s="221"/>
    </row>
    <row r="20" spans="4:52" ht="9.9499999999999993" customHeight="1">
      <c r="D20" s="201"/>
      <c r="E20" s="166" t="str">
        <f>IF(入力!K15="","",IF(入力!K15="70歳到達","70歳到達(10)",IF(入力!K15="事業所間異動","事業所間異動(-)",IF(入力!K15="死亡","死亡(60)",IF(入力!K15="懲戒","懲戒(44)",IF(入力!K15="その他","その他(01)",IF(入力!K15="任意脱退","任意脱退(41)","error")))))))</f>
        <v/>
      </c>
      <c r="F20" s="167"/>
      <c r="G20" s="167"/>
      <c r="H20" s="167"/>
      <c r="I20" s="167"/>
      <c r="J20" s="167"/>
      <c r="K20" s="167"/>
      <c r="L20" s="167"/>
      <c r="M20" s="167"/>
      <c r="N20" s="168"/>
      <c r="O20" s="157" t="str">
        <f>IF(入力!L15="","",MID(TEXT(入力!L15,"0000000"),1,1))</f>
        <v/>
      </c>
      <c r="P20" s="160" t="str">
        <f>IF(入力!L15="","",MID(TEXT(入力!L15,"0000000"),2,1))</f>
        <v/>
      </c>
      <c r="Q20" s="216" t="str">
        <f>IF(入力!L15="","",MID(TEXT(入力!L15,"0000000"),3,1))</f>
        <v/>
      </c>
      <c r="R20" s="213" t="str">
        <f>IF(入力!L15="","",MID(TEXT(入力!L15,"0000000"),4,1))</f>
        <v/>
      </c>
      <c r="S20" s="160" t="str">
        <f>IF(入力!L15="","",MID(TEXT(入力!L15,"0000000"),5,1))</f>
        <v/>
      </c>
      <c r="T20" s="160" t="str">
        <f>IF(入力!L15="","",MID(TEXT(入力!L15,"0000000"),6,1))</f>
        <v/>
      </c>
      <c r="U20" s="216" t="str">
        <f>IF(入力!L15="","",MID(TEXT(入力!L15,"0000000"),7,1))</f>
        <v/>
      </c>
      <c r="V20" s="65"/>
      <c r="W20" s="237" t="str">
        <f>IF(入力!M15="","",DBCS(入力!M15))</f>
        <v/>
      </c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8"/>
      <c r="AW20" s="228" t="str">
        <f>IF(入力!K15="","",IF(入力!K15="70歳到達","99",IF(入力!K15="事業所間異動","08",IF(入力!K15="死亡","99",IF(入力!K15="懲戒","99",IF(入力!K15="その他","99",IF(入力!K15="任意脱退","99","error")))))))</f>
        <v/>
      </c>
      <c r="AX20" s="229"/>
      <c r="AY20" s="229"/>
      <c r="AZ20" s="230"/>
    </row>
    <row r="21" spans="4:52" ht="9.9499999999999993" customHeight="1">
      <c r="D21" s="201"/>
      <c r="E21" s="169"/>
      <c r="F21" s="170"/>
      <c r="G21" s="170"/>
      <c r="H21" s="170"/>
      <c r="I21" s="170"/>
      <c r="J21" s="170"/>
      <c r="K21" s="170"/>
      <c r="L21" s="170"/>
      <c r="M21" s="170"/>
      <c r="N21" s="171"/>
      <c r="O21" s="158"/>
      <c r="P21" s="161"/>
      <c r="Q21" s="217"/>
      <c r="R21" s="214"/>
      <c r="S21" s="161"/>
      <c r="T21" s="161"/>
      <c r="U21" s="217"/>
      <c r="V21" s="66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40"/>
      <c r="AW21" s="231"/>
      <c r="AX21" s="232"/>
      <c r="AY21" s="232"/>
      <c r="AZ21" s="233"/>
    </row>
    <row r="22" spans="4:52" ht="9.9499999999999993" customHeight="1">
      <c r="D22" s="201"/>
      <c r="E22" s="169"/>
      <c r="F22" s="170"/>
      <c r="G22" s="170"/>
      <c r="H22" s="170"/>
      <c r="I22" s="170"/>
      <c r="J22" s="170"/>
      <c r="K22" s="170"/>
      <c r="L22" s="170"/>
      <c r="M22" s="170"/>
      <c r="N22" s="171"/>
      <c r="O22" s="158"/>
      <c r="P22" s="161"/>
      <c r="Q22" s="217"/>
      <c r="R22" s="214"/>
      <c r="S22" s="161"/>
      <c r="T22" s="161"/>
      <c r="U22" s="217"/>
      <c r="V22" s="66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40"/>
      <c r="AW22" s="231"/>
      <c r="AX22" s="232"/>
      <c r="AY22" s="232"/>
      <c r="AZ22" s="233"/>
    </row>
    <row r="23" spans="4:52" ht="9.9499999999999993" customHeight="1">
      <c r="D23" s="201"/>
      <c r="E23" s="169"/>
      <c r="F23" s="170"/>
      <c r="G23" s="170"/>
      <c r="H23" s="170"/>
      <c r="I23" s="170"/>
      <c r="J23" s="170"/>
      <c r="K23" s="170"/>
      <c r="L23" s="170"/>
      <c r="M23" s="170"/>
      <c r="N23" s="171"/>
      <c r="O23" s="158"/>
      <c r="P23" s="161"/>
      <c r="Q23" s="217"/>
      <c r="R23" s="214"/>
      <c r="S23" s="161"/>
      <c r="T23" s="161"/>
      <c r="U23" s="217"/>
      <c r="V23" s="66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9"/>
      <c r="AV23" s="240"/>
      <c r="AW23" s="231"/>
      <c r="AX23" s="232"/>
      <c r="AY23" s="232"/>
      <c r="AZ23" s="233"/>
    </row>
    <row r="24" spans="4:52" ht="9.9499999999999993" customHeight="1" thickBot="1">
      <c r="D24" s="202"/>
      <c r="E24" s="172"/>
      <c r="F24" s="173"/>
      <c r="G24" s="173"/>
      <c r="H24" s="173"/>
      <c r="I24" s="173"/>
      <c r="J24" s="173"/>
      <c r="K24" s="173"/>
      <c r="L24" s="173"/>
      <c r="M24" s="173"/>
      <c r="N24" s="174"/>
      <c r="O24" s="159"/>
      <c r="P24" s="162"/>
      <c r="Q24" s="218"/>
      <c r="R24" s="215"/>
      <c r="S24" s="162"/>
      <c r="T24" s="162"/>
      <c r="U24" s="218"/>
      <c r="V24" s="67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2"/>
      <c r="AW24" s="234"/>
      <c r="AX24" s="235"/>
      <c r="AY24" s="235"/>
      <c r="AZ24" s="236"/>
    </row>
    <row r="25" spans="4:52" ht="5.0999999999999996" customHeight="1" thickBot="1"/>
    <row r="26" spans="4:52" ht="12.75" customHeight="1">
      <c r="D26" s="84" t="s">
        <v>74</v>
      </c>
      <c r="E26" s="177" t="s">
        <v>20</v>
      </c>
      <c r="F26" s="178"/>
      <c r="G26" s="178"/>
      <c r="H26" s="178"/>
      <c r="I26" s="178"/>
      <c r="J26" s="178"/>
      <c r="K26" s="178"/>
      <c r="L26" s="178"/>
      <c r="M26" s="178"/>
      <c r="N26" s="179"/>
      <c r="O26" s="154" t="s">
        <v>21</v>
      </c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6"/>
      <c r="AG26" s="189" t="s">
        <v>23</v>
      </c>
      <c r="AH26" s="190"/>
      <c r="AI26" s="154" t="s">
        <v>22</v>
      </c>
      <c r="AJ26" s="155"/>
      <c r="AK26" s="155"/>
      <c r="AL26" s="155"/>
      <c r="AM26" s="155"/>
      <c r="AN26" s="155"/>
      <c r="AO26" s="155"/>
      <c r="AP26" s="155"/>
      <c r="AQ26" s="156"/>
      <c r="AR26" s="154" t="s">
        <v>39</v>
      </c>
      <c r="AS26" s="155"/>
      <c r="AT26" s="155"/>
      <c r="AU26" s="155"/>
      <c r="AV26" s="155"/>
      <c r="AW26" s="155"/>
      <c r="AX26" s="155"/>
      <c r="AY26" s="155"/>
      <c r="AZ26" s="156"/>
    </row>
    <row r="27" spans="4:52" ht="9.9499999999999993" customHeight="1">
      <c r="D27" s="200">
        <v>2</v>
      </c>
      <c r="E27" s="157" t="str">
        <f>IF(入力!E16="","",LEFT(RIGHT(CONCATENATE("          ",入力!E16),10),1))</f>
        <v/>
      </c>
      <c r="F27" s="160" t="str">
        <f>IF(入力!E16="","",MID(RIGHT(CONCATENATE("          ",入力!E16),10),2,1))</f>
        <v/>
      </c>
      <c r="G27" s="160" t="str">
        <f>IF(入力!E16="","",MID(RIGHT(CONCATENATE("          ",入力!E16),10),3,1))</f>
        <v/>
      </c>
      <c r="H27" s="160" t="str">
        <f>IF(入力!E16="","",MID(RIGHT(CONCATENATE("          ",入力!E16),10),4,1))</f>
        <v/>
      </c>
      <c r="I27" s="160" t="str">
        <f>IF(入力!E16="","",MID(RIGHT(CONCATENATE("          ",入力!E16),10),5,1))</f>
        <v/>
      </c>
      <c r="J27" s="160" t="str">
        <f>IF(入力!E16="","",MID(RIGHT(CONCATENATE("          ",入力!E16),10),6,1))</f>
        <v/>
      </c>
      <c r="K27" s="160" t="str">
        <f>IF(入力!E16="","",MID(RIGHT(CONCATENATE("          ",入力!E16),10),7,1))</f>
        <v/>
      </c>
      <c r="L27" s="160" t="str">
        <f>IF(入力!E16="","",MID(RIGHT(CONCATENATE("          ",入力!E16),10),8,1))</f>
        <v/>
      </c>
      <c r="M27" s="160" t="str">
        <f>IF(入力!E16="","",MID(RIGHT(CONCATENATE("          ",入力!E16),10),9,1))</f>
        <v/>
      </c>
      <c r="N27" s="163" t="str">
        <f>IF(入力!E16="","",RIGHT(RIGHT(CONCATENATE("          ",入力!E16),10),1))</f>
        <v/>
      </c>
      <c r="O27" s="58" t="s">
        <v>24</v>
      </c>
      <c r="P27" s="191" t="str">
        <f>IF(入力!F16="","",入力!F16)</f>
        <v/>
      </c>
      <c r="Q27" s="191"/>
      <c r="R27" s="191"/>
      <c r="S27" s="191"/>
      <c r="T27" s="191"/>
      <c r="U27" s="191"/>
      <c r="V27" s="191"/>
      <c r="W27" s="192"/>
      <c r="X27" s="59" t="s">
        <v>25</v>
      </c>
      <c r="Y27" s="191" t="str">
        <f>IF(入力!G16="","",入力!G16)</f>
        <v/>
      </c>
      <c r="Z27" s="191"/>
      <c r="AA27" s="191"/>
      <c r="AB27" s="191"/>
      <c r="AC27" s="191"/>
      <c r="AD27" s="191"/>
      <c r="AE27" s="191"/>
      <c r="AF27" s="197"/>
      <c r="AG27" s="203" t="str">
        <f>IF(入力!H16="","",入力!H16)</f>
        <v/>
      </c>
      <c r="AH27" s="223"/>
      <c r="AI27" s="203" t="str">
        <f>IF(入力!I16="","",IF((VALUE(TEXT(入力!I16,"yyyymmdd"))-20190501)&gt;=0,"令和",IF((VALUE(TEXT(入力!I16,"yyyymmdd"))-19890108)&gt;=0,"平成","昭和")))</f>
        <v/>
      </c>
      <c r="AJ27" s="204" t="str">
        <f t="shared" ref="AI27:AK32" si="8">IF($B27="","",IF((VALUE(TEXT($B27,"yyyymmdd"))-20190501)&gt;=0,"9 ： 令和",IF((VALUE(TEXT($B27,"yyyymmdd"))-19890108)&gt;=0,"7 ： 平成","5 ： 昭和")))</f>
        <v/>
      </c>
      <c r="AK27" s="205" t="str">
        <f t="shared" si="8"/>
        <v/>
      </c>
      <c r="AL27" s="213" t="str">
        <f>IF(入力!I16="","",IF((VALUE(TEXT(入力!I16,"yyyymmdd"))-20190501)&lt;0,LEFT(IF((VALUE(TEXT(入力!I16,"yyyymmdd"))-19890108)&gt;=0,RIGHT(CONCATENATE("0",TEXT(入力!I16,"yyyymmdd")-19880000),6),TEXT(入力!I16,"yyyymmdd")-19250000),1),IF((TEXT(入力!I16,"yyyymmdd")-20180000)&lt;100000,0,LEFT(TEXT(入力!I16,"yyyymmdd")-20180000,1))))</f>
        <v/>
      </c>
      <c r="AM27" s="216" t="str">
        <f>IF(入力!I16="","",IF((VALUE(TEXT(入力!I16,"yyyymmdd"))-20190501)&lt;0,MID(IF((VALUE(TEXT(入力!I16,"yyyymmdd"))-19890108)&gt;=0,RIGHT(CONCATENATE("0",TEXT(入力!I16,"yyyymmdd")-19880000),6),TEXT(入力!I16,"yyyymmdd")-19250000),2,1),IF((TEXT(入力!I16,"yyyymmdd")-20180000)&lt;100000,LEFT(TEXT(入力!I16,"yyyymmdd")-20180000,1),MID(TEXT(入力!I16,"yyyymmdd")-20180000,2,1))))</f>
        <v/>
      </c>
      <c r="AN27" s="213" t="str">
        <f>IF(入力!I16="","",IF((VALUE(TEXT(入力!I16,"yyyymmdd"))-20190501)&lt;0,MID(IF((VALUE(TEXT(入力!I16,"yyyymmdd"))-19890108)&gt;=0,RIGHT(CONCATENATE("0",TEXT(入力!I16,"yyyymmdd")-19880000),6),TEXT(入力!I16,"yyyymmdd")-19250000),3,1),IF((TEXT(入力!I16,"yyyymmdd")-20180000)&lt;100000,MID(TEXT(入力!I16,"yyyymmdd")-20180000,2,1),MID(TEXT(入力!I16,"yyyymmdd")-20180000,3,1))))</f>
        <v/>
      </c>
      <c r="AO27" s="216" t="str">
        <f>IF(入力!I16="","",IF((VALUE(TEXT(入力!I16,"yyyymmdd"))-20190501)&lt;0,MID(IF((VALUE(TEXT(入力!I16,"yyyymmdd"))-19890108)&gt;=0,RIGHT(CONCATENATE("0",TEXT(入力!I16,"yyyymmdd")-19880000),6),TEXT(入力!I16,"yyyymmdd")-19250000),4,1),IF((TEXT(入力!I16,"yyyymmdd")-20180000)&lt;100000,MID(TEXT(入力!I16,"yyyymmdd")-20180000,3,1),MID(TEXT(入力!I16,"yyyymmdd")-20180000,4,1))))</f>
        <v/>
      </c>
      <c r="AP27" s="213" t="str">
        <f>IF(入力!I16="","",IF((VALUE(TEXT(入力!I16,"yyyymmdd"))-20190501)&lt;0,MID(IF((VALUE(TEXT(入力!I16,"yyyymmdd"))-19890108)&gt;=0,RIGHT(CONCATENATE("0",TEXT(入力!I16,"yyyymmdd")-19880000),6),TEXT(入力!I16,"yyyymmdd")-19250000),5,1),IF((TEXT(入力!I16,"yyyymmdd")-20180000)&lt;100000,MID(TEXT(入力!I16,"yyyymmdd")-20180000,4,1),MID(TEXT(入力!I16,"yyyymmdd")-20180000,5,1))))</f>
        <v/>
      </c>
      <c r="AQ27" s="163" t="str">
        <f>IF(入力!I16="","",IF((VALUE(TEXT(入力!I16,"yyyymmdd"))-20190501)&lt;0,RIGHT(IF((VALUE(TEXT(入力!I16,"yyyymmdd"))-19890108)&gt;=0,RIGHT(CONCATENATE("0",TEXT(入力!I16,"yyyymmdd")-19880000),6),TEXT(入力!I16,"yyyymmdd")-19250000),1),RIGHT(TEXT(入力!I16,"yyyymmdd")-20180000,1)))</f>
        <v/>
      </c>
      <c r="AR27" s="203" t="str">
        <f>IF(入力!J16="","",IF((VALUE(TEXT(入力!J16,"yyyymmdd"))-20190501)&gt;=0,"令和",IF((VALUE(TEXT(入力!J16,"yyyymmdd"))-19890108)&gt;=0,"平成","昭和")))</f>
        <v/>
      </c>
      <c r="AS27" s="204" t="str">
        <f t="shared" ref="AR27:AT32" si="9">IF($B27="","",IF((VALUE(TEXT($B27,"yyyymmdd"))-20190501)&gt;=0,"9 ： 令和",IF((VALUE(TEXT($B27,"yyyymmdd"))-19890108)&gt;=0,"7 ： 平成","5 ： 昭和")))</f>
        <v/>
      </c>
      <c r="AT27" s="205" t="str">
        <f t="shared" si="9"/>
        <v/>
      </c>
      <c r="AU27" s="213" t="str">
        <f>IF(入力!J16="","",IF((VALUE(TEXT(入力!J16,"yyyymmdd"))-20181001)&lt;0,"×",IF((VALUE(TEXT(入力!J16,"yyyymmdd")))&lt;20190501,LEFT(TEXT(入力!J16,"yyyymmdd")-19880000,1),IF((TEXT(入力!J16,"yyyymmdd")-20180000)&lt;100000,0,LEFT(TEXT(入力!J16,"yyyymmdd")-20180000,1)))))</f>
        <v/>
      </c>
      <c r="AV27" s="216" t="str">
        <f>IF(入力!J16="","",IF((VALUE(TEXT(入力!J16,"yyyymmdd"))-20181001)&lt;0,"×",IF((VALUE(TEXT(入力!J16,"yyyymmdd")))&lt;20190501,MID(TEXT(入力!J16,"yyyymmdd")-19880000,2,1),IF((TEXT(入力!J16,"yyyymmdd")-20180000)&lt;100000,LEFT(TEXT(入力!J16,"yyyymmdd")-20180000,1),MID(TEXT(入力!J16,"yyyymmdd")-20180000,2,1)))))</f>
        <v/>
      </c>
      <c r="AW27" s="213" t="str">
        <f>IF(入力!J16="","",IF((VALUE(TEXT(入力!J16,"yyyymmdd"))-20181001)&lt;0,"×",IF((VALUE(TEXT(入力!J16,"yyyymmdd")))&lt;20190501,MID(TEXT(入力!J16,"yyyymmdd")-19880000,3,1),IF((TEXT(入力!J16,"yyyymmdd")-20180000)&lt;100000,MID(TEXT(入力!J16,"yyyymmdd")-20180000,2,1),MID(TEXT(入力!J16,"yyyymmdd")-20180000,3,1)))))</f>
        <v/>
      </c>
      <c r="AX27" s="216" t="str">
        <f>IF(入力!J16="","",IF((VALUE(TEXT(入力!J16,"yyyymmdd"))-20181001)&lt;0,"×",IF((VALUE(TEXT(入力!J16,"yyyymmdd")))&lt;20190501,MID(TEXT(入力!J16,"yyyymmdd")-19880000,4,1),IF((TEXT(入力!J16,"yyyymmdd")-20180000)&lt;100000,MID(TEXT(入力!J16,"yyyymmdd")-20180000,3,1),MID(TEXT(入力!J16,"yyyymmdd")-20180000,4,1)))))</f>
        <v/>
      </c>
      <c r="AY27" s="213" t="str">
        <f>IF(入力!J16="","",IF((VALUE(TEXT(入力!J16,"yyyymmdd"))-20181001)&lt;0,"×",IF((VALUE(TEXT(入力!J16,"yyyymmdd")))&lt;20190501,MID(TEXT(入力!J16,"yyyymmdd")-19880000,5,1),IF((TEXT(入力!J16,"yyyymmdd")-20180000)&lt;100000,MID(TEXT(入力!J16,"yyyymmdd")-20180000,4,1),MID(TEXT(入力!J16,"yyyymmdd")-20180000,5,1)))))</f>
        <v/>
      </c>
      <c r="AZ27" s="163" t="str">
        <f>IF(入力!J16="","",IF((VALUE(TEXT(入力!J16,"yyyymmdd"))-20181001)&lt;0,"×",IF((VALUE(TEXT(入力!J16,"yyyymmdd")))&lt;20190501,RIGHT(TEXT(入力!J16,"yyyymmdd")-19880000,1),RIGHT(TEXT(入力!J16,"yyyymmdd")-20180000,1))))</f>
        <v/>
      </c>
    </row>
    <row r="28" spans="4:52" ht="9.9499999999999993" customHeight="1">
      <c r="D28" s="201"/>
      <c r="E28" s="158"/>
      <c r="F28" s="161"/>
      <c r="G28" s="161"/>
      <c r="H28" s="161"/>
      <c r="I28" s="161"/>
      <c r="J28" s="161"/>
      <c r="K28" s="161"/>
      <c r="L28" s="161"/>
      <c r="M28" s="161"/>
      <c r="N28" s="164"/>
      <c r="O28" s="60"/>
      <c r="P28" s="193"/>
      <c r="Q28" s="193"/>
      <c r="R28" s="193"/>
      <c r="S28" s="193"/>
      <c r="T28" s="193"/>
      <c r="U28" s="193"/>
      <c r="V28" s="193"/>
      <c r="W28" s="194"/>
      <c r="X28" s="61"/>
      <c r="Y28" s="193"/>
      <c r="Z28" s="193"/>
      <c r="AA28" s="193"/>
      <c r="AB28" s="193"/>
      <c r="AC28" s="193"/>
      <c r="AD28" s="193"/>
      <c r="AE28" s="193"/>
      <c r="AF28" s="198"/>
      <c r="AG28" s="224"/>
      <c r="AH28" s="225"/>
      <c r="AI28" s="206" t="str">
        <f t="shared" si="8"/>
        <v/>
      </c>
      <c r="AJ28" s="207" t="str">
        <f t="shared" si="8"/>
        <v/>
      </c>
      <c r="AK28" s="208" t="str">
        <f t="shared" si="8"/>
        <v/>
      </c>
      <c r="AL28" s="214" t="str">
        <f t="shared" ref="AL28:AL32" si="10">IF($B28="","",IF((VALUE(TEXT(AK28,"yyyymmdd"))-20190501)&lt;0,LEFT(IF((VALUE(TEXT(AK28,"yyyymmdd"))-19890108)&gt;=0,RIGHT(CONCATENATE("0",TEXT($B28,"yyyymmdd")-19880000),6),TEXT($B28,"yyyymmdd")-19250000),1),IF((TEXT($B28,"yyyymmdd")-20180000)&lt;100000,0,LEFT(TEXT($B28,"yyyymmdd")-20180000,1))))</f>
        <v/>
      </c>
      <c r="AM28" s="217" t="str">
        <f t="shared" ref="AM28:AM32" si="11">IF($B28="","",IF((VALUE(TEXT(AK28,"yyyymmdd"))-20190501)&lt;0,MID(IF((VALUE(TEXT($B28,"yyyymmdd"))-19890108)&gt;=0,RIGHT(CONCATENATE("0",TEXT($B28,"yyyymmdd")-19880000),6),TEXT($B28,"yyyymmdd")-19250000),2,1),IF((TEXT($B28,"yyyymmdd")-20180000)&lt;100000,LEFT(TEXT($B28,"yyyymmdd")-20180000,1),MID(TEXT($B28,"yyyymmdd")-20180000,2,1))))</f>
        <v/>
      </c>
      <c r="AN28" s="214" t="str">
        <f t="shared" ref="AN28:AN32" si="12">IF($B28="","",IF((VALUE(TEXT(AK28,"yyyymmdd"))-20190501)&lt;0,MID(IF((VALUE(TEXT($B28,"yyyymmdd"))-19890108)&gt;=0,RIGHT(CONCATENATE("0",TEXT($B28,"yyyymmdd")-19880000),6),TEXT($B28,"yyyymmdd")-19250000),3,1),IF((TEXT($B28,"yyyymmdd")-20180000)&lt;100000,MID(TEXT($B28,"yyyymmdd")-20180000,2,1),MID(TEXT($B28,"yyyymmdd")-20180000,3,1))))</f>
        <v/>
      </c>
      <c r="AO28" s="217" t="str">
        <f t="shared" ref="AO28:AO32" si="13">IF($B28="","",IF((VALUE(TEXT(AK28,"yyyymmdd"))-20190501)&lt;0,MID(IF((VALUE(TEXT($B28,"yyyymmdd"))-19890108)&gt;=0,RIGHT(CONCATENATE("0",TEXT($B28,"yyyymmdd")-19880000),6),TEXT($B28,"yyyymmdd")-19250000),4,1),IF((TEXT($B28,"yyyymmdd")-20180000)&lt;100000,MID(TEXT($B28,"yyyymmdd")-20180000,3,1),MID(TEXT($B28,"yyyymmdd")-20180000,4,1))))</f>
        <v/>
      </c>
      <c r="AP28" s="214" t="str">
        <f t="shared" ref="AP28:AP32" si="14">IF($B28="","",IF((VALUE(TEXT(AK28,"yyyymmdd"))-20190501)&lt;0,MID(IF((VALUE(TEXT($B28,"yyyymmdd"))-19890108)&gt;=0,RIGHT(CONCATENATE("0",TEXT($B28,"yyyymmdd")-19880000),6),TEXT($B28,"yyyymmdd")-19250000),5,1),IF((TEXT($B28,"yyyymmdd")-20180000)&lt;100000,MID(TEXT($B28,"yyyymmdd")-20180000,4,1),MID(TEXT($B28,"yyyymmdd")-20180000,5,1))))</f>
        <v/>
      </c>
      <c r="AQ28" s="164" t="str">
        <f t="shared" ref="AQ28:AQ32" si="15">IF($B28="","",IF((VALUE(TEXT(AK28,"yyyymmdd"))-20190501)&lt;0,RIGHT(IF((VALUE(TEXT($B28,"yyyymmdd"))-19890108)&gt;=0,RIGHT(CONCATENATE("0",TEXT($B28,"yyyymmdd")-19880000),6),TEXT($B28,"yyyymmdd")-19250000),1),RIGHT(TEXT($B28,"yyyymmdd")-20180000,1)))</f>
        <v/>
      </c>
      <c r="AR28" s="206" t="str">
        <f t="shared" si="9"/>
        <v/>
      </c>
      <c r="AS28" s="207" t="str">
        <f t="shared" si="9"/>
        <v/>
      </c>
      <c r="AT28" s="208" t="str">
        <f t="shared" si="9"/>
        <v/>
      </c>
      <c r="AU28" s="214"/>
      <c r="AV28" s="217"/>
      <c r="AW28" s="214"/>
      <c r="AX28" s="217"/>
      <c r="AY28" s="214"/>
      <c r="AZ28" s="164"/>
    </row>
    <row r="29" spans="4:52" ht="9.9499999999999993" customHeight="1">
      <c r="D29" s="201"/>
      <c r="E29" s="158"/>
      <c r="F29" s="161"/>
      <c r="G29" s="161"/>
      <c r="H29" s="161"/>
      <c r="I29" s="161"/>
      <c r="J29" s="161"/>
      <c r="K29" s="161"/>
      <c r="L29" s="161"/>
      <c r="M29" s="161"/>
      <c r="N29" s="164"/>
      <c r="O29" s="60"/>
      <c r="P29" s="193"/>
      <c r="Q29" s="193"/>
      <c r="R29" s="193"/>
      <c r="S29" s="193"/>
      <c r="T29" s="193"/>
      <c r="U29" s="193"/>
      <c r="V29" s="193"/>
      <c r="W29" s="194"/>
      <c r="X29" s="61"/>
      <c r="Y29" s="193"/>
      <c r="Z29" s="193"/>
      <c r="AA29" s="193"/>
      <c r="AB29" s="193"/>
      <c r="AC29" s="193"/>
      <c r="AD29" s="193"/>
      <c r="AE29" s="193"/>
      <c r="AF29" s="198"/>
      <c r="AG29" s="224"/>
      <c r="AH29" s="225"/>
      <c r="AI29" s="206" t="str">
        <f t="shared" si="8"/>
        <v/>
      </c>
      <c r="AJ29" s="207" t="str">
        <f t="shared" si="8"/>
        <v/>
      </c>
      <c r="AK29" s="208" t="str">
        <f t="shared" si="8"/>
        <v/>
      </c>
      <c r="AL29" s="214" t="str">
        <f t="shared" si="10"/>
        <v/>
      </c>
      <c r="AM29" s="217" t="str">
        <f t="shared" si="11"/>
        <v/>
      </c>
      <c r="AN29" s="214" t="str">
        <f t="shared" si="12"/>
        <v/>
      </c>
      <c r="AO29" s="217" t="str">
        <f t="shared" si="13"/>
        <v/>
      </c>
      <c r="AP29" s="214" t="str">
        <f t="shared" si="14"/>
        <v/>
      </c>
      <c r="AQ29" s="164" t="str">
        <f t="shared" si="15"/>
        <v/>
      </c>
      <c r="AR29" s="206" t="str">
        <f t="shared" si="9"/>
        <v/>
      </c>
      <c r="AS29" s="207" t="str">
        <f t="shared" si="9"/>
        <v/>
      </c>
      <c r="AT29" s="208" t="str">
        <f t="shared" si="9"/>
        <v/>
      </c>
      <c r="AU29" s="214"/>
      <c r="AV29" s="217"/>
      <c r="AW29" s="214"/>
      <c r="AX29" s="217"/>
      <c r="AY29" s="214"/>
      <c r="AZ29" s="164"/>
    </row>
    <row r="30" spans="4:52" ht="9.9499999999999993" customHeight="1">
      <c r="D30" s="201"/>
      <c r="E30" s="158"/>
      <c r="F30" s="161"/>
      <c r="G30" s="161"/>
      <c r="H30" s="161"/>
      <c r="I30" s="161"/>
      <c r="J30" s="161"/>
      <c r="K30" s="161"/>
      <c r="L30" s="161"/>
      <c r="M30" s="161"/>
      <c r="N30" s="164"/>
      <c r="O30" s="60"/>
      <c r="P30" s="193"/>
      <c r="Q30" s="193"/>
      <c r="R30" s="193"/>
      <c r="S30" s="193"/>
      <c r="T30" s="193"/>
      <c r="U30" s="193"/>
      <c r="V30" s="193"/>
      <c r="W30" s="194"/>
      <c r="X30" s="61"/>
      <c r="Y30" s="193"/>
      <c r="Z30" s="193"/>
      <c r="AA30" s="193"/>
      <c r="AB30" s="193"/>
      <c r="AC30" s="193"/>
      <c r="AD30" s="193"/>
      <c r="AE30" s="193"/>
      <c r="AF30" s="198"/>
      <c r="AG30" s="224"/>
      <c r="AH30" s="225"/>
      <c r="AI30" s="206" t="str">
        <f t="shared" si="8"/>
        <v/>
      </c>
      <c r="AJ30" s="207" t="str">
        <f t="shared" si="8"/>
        <v/>
      </c>
      <c r="AK30" s="208" t="str">
        <f t="shared" si="8"/>
        <v/>
      </c>
      <c r="AL30" s="214" t="str">
        <f t="shared" si="10"/>
        <v/>
      </c>
      <c r="AM30" s="217" t="str">
        <f t="shared" si="11"/>
        <v/>
      </c>
      <c r="AN30" s="214" t="str">
        <f t="shared" si="12"/>
        <v/>
      </c>
      <c r="AO30" s="217" t="str">
        <f t="shared" si="13"/>
        <v/>
      </c>
      <c r="AP30" s="214" t="str">
        <f t="shared" si="14"/>
        <v/>
      </c>
      <c r="AQ30" s="164" t="str">
        <f t="shared" si="15"/>
        <v/>
      </c>
      <c r="AR30" s="206" t="str">
        <f t="shared" si="9"/>
        <v/>
      </c>
      <c r="AS30" s="207" t="str">
        <f t="shared" si="9"/>
        <v/>
      </c>
      <c r="AT30" s="208" t="str">
        <f t="shared" si="9"/>
        <v/>
      </c>
      <c r="AU30" s="214"/>
      <c r="AV30" s="217"/>
      <c r="AW30" s="214"/>
      <c r="AX30" s="217"/>
      <c r="AY30" s="214"/>
      <c r="AZ30" s="164"/>
    </row>
    <row r="31" spans="4:52" ht="9.9499999999999993" customHeight="1">
      <c r="D31" s="201"/>
      <c r="E31" s="158"/>
      <c r="F31" s="161"/>
      <c r="G31" s="161"/>
      <c r="H31" s="161"/>
      <c r="I31" s="161"/>
      <c r="J31" s="161"/>
      <c r="K31" s="161"/>
      <c r="L31" s="161"/>
      <c r="M31" s="161"/>
      <c r="N31" s="164"/>
      <c r="O31" s="60"/>
      <c r="P31" s="193"/>
      <c r="Q31" s="193"/>
      <c r="R31" s="193"/>
      <c r="S31" s="193"/>
      <c r="T31" s="193"/>
      <c r="U31" s="193"/>
      <c r="V31" s="193"/>
      <c r="W31" s="194"/>
      <c r="X31" s="62"/>
      <c r="Y31" s="193"/>
      <c r="Z31" s="193"/>
      <c r="AA31" s="193"/>
      <c r="AB31" s="193"/>
      <c r="AC31" s="193"/>
      <c r="AD31" s="193"/>
      <c r="AE31" s="193"/>
      <c r="AF31" s="198"/>
      <c r="AG31" s="224"/>
      <c r="AH31" s="225"/>
      <c r="AI31" s="206" t="str">
        <f t="shared" si="8"/>
        <v/>
      </c>
      <c r="AJ31" s="207" t="str">
        <f t="shared" si="8"/>
        <v/>
      </c>
      <c r="AK31" s="208" t="str">
        <f t="shared" si="8"/>
        <v/>
      </c>
      <c r="AL31" s="214" t="str">
        <f t="shared" si="10"/>
        <v/>
      </c>
      <c r="AM31" s="217" t="str">
        <f t="shared" si="11"/>
        <v/>
      </c>
      <c r="AN31" s="214" t="str">
        <f t="shared" si="12"/>
        <v/>
      </c>
      <c r="AO31" s="217" t="str">
        <f t="shared" si="13"/>
        <v/>
      </c>
      <c r="AP31" s="214" t="str">
        <f t="shared" si="14"/>
        <v/>
      </c>
      <c r="AQ31" s="164" t="str">
        <f t="shared" si="15"/>
        <v/>
      </c>
      <c r="AR31" s="206" t="str">
        <f t="shared" si="9"/>
        <v/>
      </c>
      <c r="AS31" s="207" t="str">
        <f t="shared" si="9"/>
        <v/>
      </c>
      <c r="AT31" s="208" t="str">
        <f t="shared" si="9"/>
        <v/>
      </c>
      <c r="AU31" s="214"/>
      <c r="AV31" s="217"/>
      <c r="AW31" s="214"/>
      <c r="AX31" s="217"/>
      <c r="AY31" s="214"/>
      <c r="AZ31" s="164"/>
    </row>
    <row r="32" spans="4:52" ht="9.9499999999999993" customHeight="1" thickBot="1">
      <c r="D32" s="201"/>
      <c r="E32" s="159"/>
      <c r="F32" s="162"/>
      <c r="G32" s="162"/>
      <c r="H32" s="162"/>
      <c r="I32" s="162"/>
      <c r="J32" s="162"/>
      <c r="K32" s="162"/>
      <c r="L32" s="162"/>
      <c r="M32" s="162"/>
      <c r="N32" s="165"/>
      <c r="O32" s="63"/>
      <c r="P32" s="195"/>
      <c r="Q32" s="195"/>
      <c r="R32" s="195"/>
      <c r="S32" s="195"/>
      <c r="T32" s="195"/>
      <c r="U32" s="195"/>
      <c r="V32" s="195"/>
      <c r="W32" s="196"/>
      <c r="X32" s="64"/>
      <c r="Y32" s="195"/>
      <c r="Z32" s="195"/>
      <c r="AA32" s="195"/>
      <c r="AB32" s="195"/>
      <c r="AC32" s="195"/>
      <c r="AD32" s="195"/>
      <c r="AE32" s="195"/>
      <c r="AF32" s="199"/>
      <c r="AG32" s="226"/>
      <c r="AH32" s="227"/>
      <c r="AI32" s="209" t="str">
        <f t="shared" si="8"/>
        <v/>
      </c>
      <c r="AJ32" s="210" t="str">
        <f t="shared" si="8"/>
        <v/>
      </c>
      <c r="AK32" s="211" t="str">
        <f t="shared" si="8"/>
        <v/>
      </c>
      <c r="AL32" s="215" t="str">
        <f t="shared" si="10"/>
        <v/>
      </c>
      <c r="AM32" s="218" t="str">
        <f t="shared" si="11"/>
        <v/>
      </c>
      <c r="AN32" s="215" t="str">
        <f t="shared" si="12"/>
        <v/>
      </c>
      <c r="AO32" s="218" t="str">
        <f t="shared" si="13"/>
        <v/>
      </c>
      <c r="AP32" s="215" t="str">
        <f t="shared" si="14"/>
        <v/>
      </c>
      <c r="AQ32" s="165" t="str">
        <f t="shared" si="15"/>
        <v/>
      </c>
      <c r="AR32" s="209" t="str">
        <f t="shared" si="9"/>
        <v/>
      </c>
      <c r="AS32" s="210" t="str">
        <f t="shared" si="9"/>
        <v/>
      </c>
      <c r="AT32" s="211" t="str">
        <f t="shared" si="9"/>
        <v/>
      </c>
      <c r="AU32" s="215"/>
      <c r="AV32" s="218"/>
      <c r="AW32" s="215"/>
      <c r="AX32" s="218"/>
      <c r="AY32" s="215"/>
      <c r="AZ32" s="165"/>
    </row>
    <row r="33" spans="4:52" ht="12.75" customHeight="1">
      <c r="D33" s="201"/>
      <c r="E33" s="154" t="s">
        <v>40</v>
      </c>
      <c r="F33" s="155"/>
      <c r="G33" s="155"/>
      <c r="H33" s="155"/>
      <c r="I33" s="155"/>
      <c r="J33" s="155"/>
      <c r="K33" s="155"/>
      <c r="L33" s="155"/>
      <c r="M33" s="155"/>
      <c r="N33" s="156"/>
      <c r="O33" s="154" t="s">
        <v>41</v>
      </c>
      <c r="P33" s="155"/>
      <c r="Q33" s="155"/>
      <c r="R33" s="155"/>
      <c r="S33" s="155"/>
      <c r="T33" s="155"/>
      <c r="U33" s="212"/>
      <c r="V33" s="222" t="s">
        <v>42</v>
      </c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6"/>
      <c r="AW33" s="219" t="s">
        <v>89</v>
      </c>
      <c r="AX33" s="220"/>
      <c r="AY33" s="220"/>
      <c r="AZ33" s="221"/>
    </row>
    <row r="34" spans="4:52" ht="9.9499999999999993" customHeight="1">
      <c r="D34" s="201"/>
      <c r="E34" s="166" t="str">
        <f>IF(入力!K16="","",IF(入力!K16="70歳到達","70歳到達(10)",IF(入力!K16="事業所間異動","事業所間異動(-)",IF(入力!K16="死亡","死亡(60)",IF(入力!K16="懲戒","懲戒(44)",IF(入力!K16="その他","その他(01)",IF(入力!K16="任意脱退","任意脱退(41)","error")))))))</f>
        <v/>
      </c>
      <c r="F34" s="167"/>
      <c r="G34" s="167"/>
      <c r="H34" s="167"/>
      <c r="I34" s="167"/>
      <c r="J34" s="167"/>
      <c r="K34" s="167"/>
      <c r="L34" s="167"/>
      <c r="M34" s="167"/>
      <c r="N34" s="168"/>
      <c r="O34" s="157" t="str">
        <f>IF(入力!L16="","",MID(TEXT(入力!L16,"0000000"),1,1))</f>
        <v/>
      </c>
      <c r="P34" s="160" t="str">
        <f>IF(入力!L16="","",MID(TEXT(入力!L16,"0000000"),2,1))</f>
        <v/>
      </c>
      <c r="Q34" s="216" t="str">
        <f>IF(入力!L16="","",MID(TEXT(入力!L16,"0000000"),3,1))</f>
        <v/>
      </c>
      <c r="R34" s="213" t="str">
        <f>IF(入力!L16="","",MID(TEXT(入力!L16,"0000000"),4,1))</f>
        <v/>
      </c>
      <c r="S34" s="160" t="str">
        <f>IF(入力!L16="","",MID(TEXT(入力!L16,"0000000"),5,1))</f>
        <v/>
      </c>
      <c r="T34" s="160" t="str">
        <f>IF(入力!L16="","",MID(TEXT(入力!L16,"0000000"),6,1))</f>
        <v/>
      </c>
      <c r="U34" s="216" t="str">
        <f>IF(入力!L16="","",MID(TEXT(入力!L16,"0000000"),7,1))</f>
        <v/>
      </c>
      <c r="V34" s="65"/>
      <c r="W34" s="237" t="str">
        <f>IF(入力!M16="","",DBCS(入力!M16))</f>
        <v/>
      </c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  <c r="AQ34" s="237"/>
      <c r="AR34" s="237"/>
      <c r="AS34" s="237"/>
      <c r="AT34" s="237"/>
      <c r="AU34" s="237"/>
      <c r="AV34" s="238"/>
      <c r="AW34" s="228" t="str">
        <f>IF(入力!K16="","",IF(入力!K16="70歳到達","99",IF(入力!K16="事業所間異動","08",IF(入力!K16="死亡","99",IF(入力!K16="懲戒","99",IF(入力!K16="その他","99",IF(入力!K16="任意脱退","99","error")))))))</f>
        <v/>
      </c>
      <c r="AX34" s="229"/>
      <c r="AY34" s="229"/>
      <c r="AZ34" s="230"/>
    </row>
    <row r="35" spans="4:52" ht="9.9499999999999993" customHeight="1">
      <c r="D35" s="201"/>
      <c r="E35" s="169"/>
      <c r="F35" s="170"/>
      <c r="G35" s="170"/>
      <c r="H35" s="170"/>
      <c r="I35" s="170"/>
      <c r="J35" s="170"/>
      <c r="K35" s="170"/>
      <c r="L35" s="170"/>
      <c r="M35" s="170"/>
      <c r="N35" s="171"/>
      <c r="O35" s="158"/>
      <c r="P35" s="161"/>
      <c r="Q35" s="217"/>
      <c r="R35" s="214"/>
      <c r="S35" s="161"/>
      <c r="T35" s="161"/>
      <c r="U35" s="217"/>
      <c r="V35" s="66"/>
      <c r="W35" s="239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39"/>
      <c r="AI35" s="239"/>
      <c r="AJ35" s="239"/>
      <c r="AK35" s="239"/>
      <c r="AL35" s="239"/>
      <c r="AM35" s="239"/>
      <c r="AN35" s="239"/>
      <c r="AO35" s="239"/>
      <c r="AP35" s="239"/>
      <c r="AQ35" s="239"/>
      <c r="AR35" s="239"/>
      <c r="AS35" s="239"/>
      <c r="AT35" s="239"/>
      <c r="AU35" s="239"/>
      <c r="AV35" s="240"/>
      <c r="AW35" s="231"/>
      <c r="AX35" s="232"/>
      <c r="AY35" s="232"/>
      <c r="AZ35" s="233"/>
    </row>
    <row r="36" spans="4:52" ht="9.9499999999999993" customHeight="1">
      <c r="D36" s="201"/>
      <c r="E36" s="169"/>
      <c r="F36" s="170"/>
      <c r="G36" s="170"/>
      <c r="H36" s="170"/>
      <c r="I36" s="170"/>
      <c r="J36" s="170"/>
      <c r="K36" s="170"/>
      <c r="L36" s="170"/>
      <c r="M36" s="170"/>
      <c r="N36" s="171"/>
      <c r="O36" s="158"/>
      <c r="P36" s="161"/>
      <c r="Q36" s="217"/>
      <c r="R36" s="214"/>
      <c r="S36" s="161"/>
      <c r="T36" s="161"/>
      <c r="U36" s="217"/>
      <c r="V36" s="66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39"/>
      <c r="AL36" s="239"/>
      <c r="AM36" s="239"/>
      <c r="AN36" s="239"/>
      <c r="AO36" s="239"/>
      <c r="AP36" s="239"/>
      <c r="AQ36" s="239"/>
      <c r="AR36" s="239"/>
      <c r="AS36" s="239"/>
      <c r="AT36" s="239"/>
      <c r="AU36" s="239"/>
      <c r="AV36" s="240"/>
      <c r="AW36" s="231"/>
      <c r="AX36" s="232"/>
      <c r="AY36" s="232"/>
      <c r="AZ36" s="233"/>
    </row>
    <row r="37" spans="4:52" ht="9.9499999999999993" customHeight="1">
      <c r="D37" s="201"/>
      <c r="E37" s="169"/>
      <c r="F37" s="170"/>
      <c r="G37" s="170"/>
      <c r="H37" s="170"/>
      <c r="I37" s="170"/>
      <c r="J37" s="170"/>
      <c r="K37" s="170"/>
      <c r="L37" s="170"/>
      <c r="M37" s="170"/>
      <c r="N37" s="171"/>
      <c r="O37" s="158"/>
      <c r="P37" s="161"/>
      <c r="Q37" s="217"/>
      <c r="R37" s="214"/>
      <c r="S37" s="161"/>
      <c r="T37" s="161"/>
      <c r="U37" s="217"/>
      <c r="V37" s="66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239"/>
      <c r="AK37" s="239"/>
      <c r="AL37" s="239"/>
      <c r="AM37" s="239"/>
      <c r="AN37" s="239"/>
      <c r="AO37" s="239"/>
      <c r="AP37" s="239"/>
      <c r="AQ37" s="239"/>
      <c r="AR37" s="239"/>
      <c r="AS37" s="239"/>
      <c r="AT37" s="239"/>
      <c r="AU37" s="239"/>
      <c r="AV37" s="240"/>
      <c r="AW37" s="231"/>
      <c r="AX37" s="232"/>
      <c r="AY37" s="232"/>
      <c r="AZ37" s="233"/>
    </row>
    <row r="38" spans="4:52" ht="9.9499999999999993" customHeight="1" thickBot="1">
      <c r="D38" s="202"/>
      <c r="E38" s="172"/>
      <c r="F38" s="173"/>
      <c r="G38" s="173"/>
      <c r="H38" s="173"/>
      <c r="I38" s="173"/>
      <c r="J38" s="173"/>
      <c r="K38" s="173"/>
      <c r="L38" s="173"/>
      <c r="M38" s="173"/>
      <c r="N38" s="174"/>
      <c r="O38" s="159"/>
      <c r="P38" s="162"/>
      <c r="Q38" s="218"/>
      <c r="R38" s="215"/>
      <c r="S38" s="162"/>
      <c r="T38" s="162"/>
      <c r="U38" s="218"/>
      <c r="V38" s="67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2"/>
      <c r="AW38" s="234"/>
      <c r="AX38" s="235"/>
      <c r="AY38" s="235"/>
      <c r="AZ38" s="236"/>
    </row>
    <row r="39" spans="4:52" ht="5.0999999999999996" customHeight="1" thickBot="1">
      <c r="D39" s="68"/>
      <c r="E39" s="68"/>
      <c r="F39" s="69"/>
      <c r="G39" s="70"/>
      <c r="H39" s="69"/>
      <c r="I39" s="70"/>
      <c r="J39" s="69"/>
      <c r="K39" s="70"/>
      <c r="L39" s="69"/>
      <c r="M39" s="70"/>
      <c r="N39" s="69"/>
      <c r="O39" s="70"/>
      <c r="P39" s="71"/>
      <c r="Q39" s="72"/>
      <c r="R39" s="57"/>
      <c r="S39" s="57"/>
      <c r="T39" s="57"/>
      <c r="U39" s="57"/>
      <c r="V39" s="57"/>
      <c r="W39" s="57"/>
      <c r="X39" s="57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</row>
    <row r="40" spans="4:52" ht="12.75" customHeight="1">
      <c r="D40" s="84" t="s">
        <v>74</v>
      </c>
      <c r="E40" s="177" t="s">
        <v>20</v>
      </c>
      <c r="F40" s="178"/>
      <c r="G40" s="178"/>
      <c r="H40" s="178"/>
      <c r="I40" s="178"/>
      <c r="J40" s="178"/>
      <c r="K40" s="178"/>
      <c r="L40" s="178"/>
      <c r="M40" s="178"/>
      <c r="N40" s="179"/>
      <c r="O40" s="154" t="s">
        <v>21</v>
      </c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6"/>
      <c r="AG40" s="189" t="s">
        <v>23</v>
      </c>
      <c r="AH40" s="190"/>
      <c r="AI40" s="154" t="s">
        <v>22</v>
      </c>
      <c r="AJ40" s="155"/>
      <c r="AK40" s="155"/>
      <c r="AL40" s="155"/>
      <c r="AM40" s="155"/>
      <c r="AN40" s="155"/>
      <c r="AO40" s="155"/>
      <c r="AP40" s="155"/>
      <c r="AQ40" s="156"/>
      <c r="AR40" s="154" t="s">
        <v>39</v>
      </c>
      <c r="AS40" s="155"/>
      <c r="AT40" s="155"/>
      <c r="AU40" s="155"/>
      <c r="AV40" s="155"/>
      <c r="AW40" s="155"/>
      <c r="AX40" s="155"/>
      <c r="AY40" s="155"/>
      <c r="AZ40" s="156"/>
    </row>
    <row r="41" spans="4:52" ht="9.9499999999999993" customHeight="1">
      <c r="D41" s="200">
        <v>3</v>
      </c>
      <c r="E41" s="157" t="str">
        <f>IF(入力!E17="","",LEFT(RIGHT(CONCATENATE("          ",入力!E17),10),1))</f>
        <v/>
      </c>
      <c r="F41" s="160" t="str">
        <f>IF(入力!E17="","",MID(RIGHT(CONCATENATE("          ",入力!E17),10),2,1))</f>
        <v/>
      </c>
      <c r="G41" s="160" t="str">
        <f>IF(入力!E17="","",MID(RIGHT(CONCATENATE("          ",入力!E17),10),3,1))</f>
        <v/>
      </c>
      <c r="H41" s="160" t="str">
        <f>IF(入力!E17="","",MID(RIGHT(CONCATENATE("          ",入力!E17),10),4,1))</f>
        <v/>
      </c>
      <c r="I41" s="160" t="str">
        <f>IF(入力!E17="","",MID(RIGHT(CONCATENATE("          ",入力!E17),10),5,1))</f>
        <v/>
      </c>
      <c r="J41" s="160" t="str">
        <f>IF(入力!E17="","",MID(RIGHT(CONCATENATE("          ",入力!E17),10),6,1))</f>
        <v/>
      </c>
      <c r="K41" s="160" t="str">
        <f>IF(入力!E17="","",MID(RIGHT(CONCATENATE("          ",入力!E17),10),7,1))</f>
        <v/>
      </c>
      <c r="L41" s="160" t="str">
        <f>IF(入力!E17="","",MID(RIGHT(CONCATENATE("          ",入力!E17),10),8,1))</f>
        <v/>
      </c>
      <c r="M41" s="160" t="str">
        <f>IF(入力!E17="","",MID(RIGHT(CONCATENATE("          ",入力!E17),10),9,1))</f>
        <v/>
      </c>
      <c r="N41" s="163" t="str">
        <f>IF(入力!E17="","",RIGHT(RIGHT(CONCATENATE("          ",入力!E17),10),1))</f>
        <v/>
      </c>
      <c r="O41" s="58" t="s">
        <v>24</v>
      </c>
      <c r="P41" s="191" t="str">
        <f>IF(入力!F17="","",入力!F17)</f>
        <v/>
      </c>
      <c r="Q41" s="191"/>
      <c r="R41" s="191"/>
      <c r="S41" s="191"/>
      <c r="T41" s="191"/>
      <c r="U41" s="191"/>
      <c r="V41" s="191"/>
      <c r="W41" s="192"/>
      <c r="X41" s="59" t="s">
        <v>25</v>
      </c>
      <c r="Y41" s="191" t="str">
        <f>IF(入力!G17="","",入力!G17)</f>
        <v/>
      </c>
      <c r="Z41" s="191"/>
      <c r="AA41" s="191"/>
      <c r="AB41" s="191"/>
      <c r="AC41" s="191"/>
      <c r="AD41" s="191"/>
      <c r="AE41" s="191"/>
      <c r="AF41" s="197"/>
      <c r="AG41" s="203" t="str">
        <f>IF(入力!H17="","",入力!H17)</f>
        <v/>
      </c>
      <c r="AH41" s="223"/>
      <c r="AI41" s="203" t="str">
        <f>IF(入力!I17="","",IF((VALUE(TEXT(入力!I17,"yyyymmdd"))-20190501)&gt;=0,"令和",IF((VALUE(TEXT(入力!I17,"yyyymmdd"))-19890108)&gt;=0,"平成","昭和")))</f>
        <v/>
      </c>
      <c r="AJ41" s="204" t="str">
        <f t="shared" ref="AI41:AK46" si="16">IF($B41="","",IF((VALUE(TEXT($B41,"yyyymmdd"))-20190501)&gt;=0,"9 ： 令和",IF((VALUE(TEXT($B41,"yyyymmdd"))-19890108)&gt;=0,"7 ： 平成","5 ： 昭和")))</f>
        <v/>
      </c>
      <c r="AK41" s="205" t="str">
        <f t="shared" si="16"/>
        <v/>
      </c>
      <c r="AL41" s="213" t="str">
        <f>IF(入力!I17="","",IF((VALUE(TEXT(入力!I17,"yyyymmdd"))-20190501)&lt;0,LEFT(IF((VALUE(TEXT(入力!I17,"yyyymmdd"))-19890108)&gt;=0,RIGHT(CONCATENATE("0",TEXT(入力!I17,"yyyymmdd")-19880000),6),TEXT(入力!I17,"yyyymmdd")-19250000),1),IF((TEXT(入力!I17,"yyyymmdd")-20180000)&lt;100000,0,LEFT(TEXT(入力!I17,"yyyymmdd")-20180000,1))))</f>
        <v/>
      </c>
      <c r="AM41" s="216" t="str">
        <f>IF(入力!I17="","",IF((VALUE(TEXT(入力!I17,"yyyymmdd"))-20190501)&lt;0,MID(IF((VALUE(TEXT(入力!I17,"yyyymmdd"))-19890108)&gt;=0,RIGHT(CONCATENATE("0",TEXT(入力!I17,"yyyymmdd")-19880000),6),TEXT(入力!I17,"yyyymmdd")-19250000),2,1),IF((TEXT(入力!I17,"yyyymmdd")-20180000)&lt;100000,LEFT(TEXT(入力!I17,"yyyymmdd")-20180000,1),MID(TEXT(入力!I17,"yyyymmdd")-20180000,2,1))))</f>
        <v/>
      </c>
      <c r="AN41" s="213" t="str">
        <f>IF(入力!I17="","",IF((VALUE(TEXT(入力!I17,"yyyymmdd"))-20190501)&lt;0,MID(IF((VALUE(TEXT(入力!I17,"yyyymmdd"))-19890108)&gt;=0,RIGHT(CONCATENATE("0",TEXT(入力!I17,"yyyymmdd")-19880000),6),TEXT(入力!I17,"yyyymmdd")-19250000),3,1),IF((TEXT(入力!I17,"yyyymmdd")-20180000)&lt;100000,MID(TEXT(入力!I17,"yyyymmdd")-20180000,2,1),MID(TEXT(入力!I17,"yyyymmdd")-20180000,3,1))))</f>
        <v/>
      </c>
      <c r="AO41" s="216" t="str">
        <f>IF(入力!I17="","",IF((VALUE(TEXT(入力!I17,"yyyymmdd"))-20190501)&lt;0,MID(IF((VALUE(TEXT(入力!I17,"yyyymmdd"))-19890108)&gt;=0,RIGHT(CONCATENATE("0",TEXT(入力!I17,"yyyymmdd")-19880000),6),TEXT(入力!I17,"yyyymmdd")-19250000),4,1),IF((TEXT(入力!I17,"yyyymmdd")-20180000)&lt;100000,MID(TEXT(入力!I17,"yyyymmdd")-20180000,3,1),MID(TEXT(入力!I17,"yyyymmdd")-20180000,4,1))))</f>
        <v/>
      </c>
      <c r="AP41" s="213" t="str">
        <f>IF(入力!I17="","",IF((VALUE(TEXT(入力!I17,"yyyymmdd"))-20190501)&lt;0,MID(IF((VALUE(TEXT(入力!I17,"yyyymmdd"))-19890108)&gt;=0,RIGHT(CONCATENATE("0",TEXT(入力!I17,"yyyymmdd")-19880000),6),TEXT(入力!I17,"yyyymmdd")-19250000),5,1),IF((TEXT(入力!I17,"yyyymmdd")-20180000)&lt;100000,MID(TEXT(入力!I17,"yyyymmdd")-20180000,4,1),MID(TEXT(入力!I17,"yyyymmdd")-20180000,5,1))))</f>
        <v/>
      </c>
      <c r="AQ41" s="163" t="str">
        <f>IF(入力!I17="","",IF((VALUE(TEXT(入力!I17,"yyyymmdd"))-20190501)&lt;0,RIGHT(IF((VALUE(TEXT(入力!I17,"yyyymmdd"))-19890108)&gt;=0,RIGHT(CONCATENATE("0",TEXT(入力!I17,"yyyymmdd")-19880000),6),TEXT(入力!I17,"yyyymmdd")-19250000),1),RIGHT(TEXT(入力!I17,"yyyymmdd")-20180000,1)))</f>
        <v/>
      </c>
      <c r="AR41" s="203" t="str">
        <f>IF(入力!J17="","",IF((VALUE(TEXT(入力!J17,"yyyymmdd"))-20190501)&gt;=0,"令和",IF((VALUE(TEXT(入力!J17,"yyyymmdd"))-19890108)&gt;=0,"平成","昭和")))</f>
        <v/>
      </c>
      <c r="AS41" s="204" t="str">
        <f t="shared" ref="AR41:AT46" si="17">IF($B41="","",IF((VALUE(TEXT($B41,"yyyymmdd"))-20190501)&gt;=0,"9 ： 令和",IF((VALUE(TEXT($B41,"yyyymmdd"))-19890108)&gt;=0,"7 ： 平成","5 ： 昭和")))</f>
        <v/>
      </c>
      <c r="AT41" s="205" t="str">
        <f t="shared" si="17"/>
        <v/>
      </c>
      <c r="AU41" s="213" t="str">
        <f>IF(入力!J17="","",IF((VALUE(TEXT(入力!J17,"yyyymmdd"))-20181001)&lt;0,"×",IF((VALUE(TEXT(入力!J17,"yyyymmdd")))&lt;20190501,LEFT(TEXT(入力!J17,"yyyymmdd")-19880000,1),IF((TEXT(入力!J17,"yyyymmdd")-20180000)&lt;100000,0,LEFT(TEXT(入力!J17,"yyyymmdd")-20180000,1)))))</f>
        <v/>
      </c>
      <c r="AV41" s="216" t="str">
        <f>IF(入力!J17="","",IF((VALUE(TEXT(入力!J17,"yyyymmdd"))-20181001)&lt;0,"×",IF((VALUE(TEXT(入力!J17,"yyyymmdd")))&lt;20190501,MID(TEXT(入力!J17,"yyyymmdd")-19880000,2,1),IF((TEXT(入力!J17,"yyyymmdd")-20180000)&lt;100000,LEFT(TEXT(入力!J17,"yyyymmdd")-20180000,1),MID(TEXT(入力!J17,"yyyymmdd")-20180000,2,1)))))</f>
        <v/>
      </c>
      <c r="AW41" s="213" t="str">
        <f>IF(入力!J17="","",IF((VALUE(TEXT(入力!J17,"yyyymmdd"))-20181001)&lt;0,"×",IF((VALUE(TEXT(入力!J17,"yyyymmdd")))&lt;20190501,MID(TEXT(入力!J17,"yyyymmdd")-19880000,3,1),IF((TEXT(入力!J17,"yyyymmdd")-20180000)&lt;100000,MID(TEXT(入力!J17,"yyyymmdd")-20180000,2,1),MID(TEXT(入力!J17,"yyyymmdd")-20180000,3,1)))))</f>
        <v/>
      </c>
      <c r="AX41" s="216" t="str">
        <f>IF(入力!J17="","",IF((VALUE(TEXT(入力!J17,"yyyymmdd"))-20181001)&lt;0,"×",IF((VALUE(TEXT(入力!J17,"yyyymmdd")))&lt;20190501,MID(TEXT(入力!J17,"yyyymmdd")-19880000,4,1),IF((TEXT(入力!J17,"yyyymmdd")-20180000)&lt;100000,MID(TEXT(入力!J17,"yyyymmdd")-20180000,3,1),MID(TEXT(入力!J17,"yyyymmdd")-20180000,4,1)))))</f>
        <v/>
      </c>
      <c r="AY41" s="213" t="str">
        <f>IF(入力!J17="","",IF((VALUE(TEXT(入力!J17,"yyyymmdd"))-20181001)&lt;0,"×",IF((VALUE(TEXT(入力!J17,"yyyymmdd")))&lt;20190501,MID(TEXT(入力!J17,"yyyymmdd")-19880000,5,1),IF((TEXT(入力!J17,"yyyymmdd")-20180000)&lt;100000,MID(TEXT(入力!J17,"yyyymmdd")-20180000,4,1),MID(TEXT(入力!J17,"yyyymmdd")-20180000,5,1)))))</f>
        <v/>
      </c>
      <c r="AZ41" s="163" t="str">
        <f>IF(入力!J17="","",IF((VALUE(TEXT(入力!J17,"yyyymmdd"))-20181001)&lt;0,"×",IF((VALUE(TEXT(入力!J17,"yyyymmdd")))&lt;20190501,RIGHT(TEXT(入力!J17,"yyyymmdd")-19880000,1),RIGHT(TEXT(入力!J17,"yyyymmdd")-20180000,1))))</f>
        <v/>
      </c>
    </row>
    <row r="42" spans="4:52" ht="9.9499999999999993" customHeight="1">
      <c r="D42" s="201"/>
      <c r="E42" s="158"/>
      <c r="F42" s="161"/>
      <c r="G42" s="161"/>
      <c r="H42" s="161"/>
      <c r="I42" s="161"/>
      <c r="J42" s="161"/>
      <c r="K42" s="161"/>
      <c r="L42" s="161"/>
      <c r="M42" s="161"/>
      <c r="N42" s="164"/>
      <c r="O42" s="60"/>
      <c r="P42" s="193"/>
      <c r="Q42" s="193"/>
      <c r="R42" s="193"/>
      <c r="S42" s="193"/>
      <c r="T42" s="193"/>
      <c r="U42" s="193"/>
      <c r="V42" s="193"/>
      <c r="W42" s="194"/>
      <c r="X42" s="61"/>
      <c r="Y42" s="193"/>
      <c r="Z42" s="193"/>
      <c r="AA42" s="193"/>
      <c r="AB42" s="193"/>
      <c r="AC42" s="193"/>
      <c r="AD42" s="193"/>
      <c r="AE42" s="193"/>
      <c r="AF42" s="198"/>
      <c r="AG42" s="224"/>
      <c r="AH42" s="225"/>
      <c r="AI42" s="206" t="str">
        <f t="shared" si="16"/>
        <v/>
      </c>
      <c r="AJ42" s="207" t="str">
        <f t="shared" si="16"/>
        <v/>
      </c>
      <c r="AK42" s="208" t="str">
        <f t="shared" si="16"/>
        <v/>
      </c>
      <c r="AL42" s="214" t="str">
        <f t="shared" ref="AL42:AL46" si="18">IF($B42="","",IF((VALUE(TEXT(AK42,"yyyymmdd"))-20190501)&lt;0,LEFT(IF((VALUE(TEXT(AK42,"yyyymmdd"))-19890108)&gt;=0,RIGHT(CONCATENATE("0",TEXT($B42,"yyyymmdd")-19880000),6),TEXT($B42,"yyyymmdd")-19250000),1),IF((TEXT($B42,"yyyymmdd")-20180000)&lt;100000,0,LEFT(TEXT($B42,"yyyymmdd")-20180000,1))))</f>
        <v/>
      </c>
      <c r="AM42" s="217" t="str">
        <f t="shared" ref="AM42:AM46" si="19">IF($B42="","",IF((VALUE(TEXT(AK42,"yyyymmdd"))-20190501)&lt;0,MID(IF((VALUE(TEXT($B42,"yyyymmdd"))-19890108)&gt;=0,RIGHT(CONCATENATE("0",TEXT($B42,"yyyymmdd")-19880000),6),TEXT($B42,"yyyymmdd")-19250000),2,1),IF((TEXT($B42,"yyyymmdd")-20180000)&lt;100000,LEFT(TEXT($B42,"yyyymmdd")-20180000,1),MID(TEXT($B42,"yyyymmdd")-20180000,2,1))))</f>
        <v/>
      </c>
      <c r="AN42" s="214" t="str">
        <f t="shared" ref="AN42:AN46" si="20">IF($B42="","",IF((VALUE(TEXT(AK42,"yyyymmdd"))-20190501)&lt;0,MID(IF((VALUE(TEXT($B42,"yyyymmdd"))-19890108)&gt;=0,RIGHT(CONCATENATE("0",TEXT($B42,"yyyymmdd")-19880000),6),TEXT($B42,"yyyymmdd")-19250000),3,1),IF((TEXT($B42,"yyyymmdd")-20180000)&lt;100000,MID(TEXT($B42,"yyyymmdd")-20180000,2,1),MID(TEXT($B42,"yyyymmdd")-20180000,3,1))))</f>
        <v/>
      </c>
      <c r="AO42" s="217" t="str">
        <f t="shared" ref="AO42:AO46" si="21">IF($B42="","",IF((VALUE(TEXT(AK42,"yyyymmdd"))-20190501)&lt;0,MID(IF((VALUE(TEXT($B42,"yyyymmdd"))-19890108)&gt;=0,RIGHT(CONCATENATE("0",TEXT($B42,"yyyymmdd")-19880000),6),TEXT($B42,"yyyymmdd")-19250000),4,1),IF((TEXT($B42,"yyyymmdd")-20180000)&lt;100000,MID(TEXT($B42,"yyyymmdd")-20180000,3,1),MID(TEXT($B42,"yyyymmdd")-20180000,4,1))))</f>
        <v/>
      </c>
      <c r="AP42" s="214" t="str">
        <f t="shared" ref="AP42:AP46" si="22">IF($B42="","",IF((VALUE(TEXT(AK42,"yyyymmdd"))-20190501)&lt;0,MID(IF((VALUE(TEXT($B42,"yyyymmdd"))-19890108)&gt;=0,RIGHT(CONCATENATE("0",TEXT($B42,"yyyymmdd")-19880000),6),TEXT($B42,"yyyymmdd")-19250000),5,1),IF((TEXT($B42,"yyyymmdd")-20180000)&lt;100000,MID(TEXT($B42,"yyyymmdd")-20180000,4,1),MID(TEXT($B42,"yyyymmdd")-20180000,5,1))))</f>
        <v/>
      </c>
      <c r="AQ42" s="164" t="str">
        <f t="shared" ref="AQ42:AQ46" si="23">IF($B42="","",IF((VALUE(TEXT(AK42,"yyyymmdd"))-20190501)&lt;0,RIGHT(IF((VALUE(TEXT($B42,"yyyymmdd"))-19890108)&gt;=0,RIGHT(CONCATENATE("0",TEXT($B42,"yyyymmdd")-19880000),6),TEXT($B42,"yyyymmdd")-19250000),1),RIGHT(TEXT($B42,"yyyymmdd")-20180000,1)))</f>
        <v/>
      </c>
      <c r="AR42" s="206" t="str">
        <f t="shared" si="17"/>
        <v/>
      </c>
      <c r="AS42" s="207" t="str">
        <f t="shared" si="17"/>
        <v/>
      </c>
      <c r="AT42" s="208" t="str">
        <f t="shared" si="17"/>
        <v/>
      </c>
      <c r="AU42" s="214"/>
      <c r="AV42" s="217"/>
      <c r="AW42" s="214"/>
      <c r="AX42" s="217"/>
      <c r="AY42" s="214"/>
      <c r="AZ42" s="164"/>
    </row>
    <row r="43" spans="4:52" ht="9.9499999999999993" customHeight="1">
      <c r="D43" s="201"/>
      <c r="E43" s="158"/>
      <c r="F43" s="161"/>
      <c r="G43" s="161"/>
      <c r="H43" s="161"/>
      <c r="I43" s="161"/>
      <c r="J43" s="161"/>
      <c r="K43" s="161"/>
      <c r="L43" s="161"/>
      <c r="M43" s="161"/>
      <c r="N43" s="164"/>
      <c r="O43" s="60"/>
      <c r="P43" s="193"/>
      <c r="Q43" s="193"/>
      <c r="R43" s="193"/>
      <c r="S43" s="193"/>
      <c r="T43" s="193"/>
      <c r="U43" s="193"/>
      <c r="V43" s="193"/>
      <c r="W43" s="194"/>
      <c r="X43" s="61"/>
      <c r="Y43" s="193"/>
      <c r="Z43" s="193"/>
      <c r="AA43" s="193"/>
      <c r="AB43" s="193"/>
      <c r="AC43" s="193"/>
      <c r="AD43" s="193"/>
      <c r="AE43" s="193"/>
      <c r="AF43" s="198"/>
      <c r="AG43" s="224"/>
      <c r="AH43" s="225"/>
      <c r="AI43" s="206" t="str">
        <f t="shared" si="16"/>
        <v/>
      </c>
      <c r="AJ43" s="207" t="str">
        <f t="shared" si="16"/>
        <v/>
      </c>
      <c r="AK43" s="208" t="str">
        <f t="shared" si="16"/>
        <v/>
      </c>
      <c r="AL43" s="214" t="str">
        <f t="shared" si="18"/>
        <v/>
      </c>
      <c r="AM43" s="217" t="str">
        <f t="shared" si="19"/>
        <v/>
      </c>
      <c r="AN43" s="214" t="str">
        <f t="shared" si="20"/>
        <v/>
      </c>
      <c r="AO43" s="217" t="str">
        <f t="shared" si="21"/>
        <v/>
      </c>
      <c r="AP43" s="214" t="str">
        <f t="shared" si="22"/>
        <v/>
      </c>
      <c r="AQ43" s="164" t="str">
        <f t="shared" si="23"/>
        <v/>
      </c>
      <c r="AR43" s="206" t="str">
        <f t="shared" si="17"/>
        <v/>
      </c>
      <c r="AS43" s="207" t="str">
        <f t="shared" si="17"/>
        <v/>
      </c>
      <c r="AT43" s="208" t="str">
        <f t="shared" si="17"/>
        <v/>
      </c>
      <c r="AU43" s="214"/>
      <c r="AV43" s="217"/>
      <c r="AW43" s="214"/>
      <c r="AX43" s="217"/>
      <c r="AY43" s="214"/>
      <c r="AZ43" s="164"/>
    </row>
    <row r="44" spans="4:52" ht="9.9499999999999993" customHeight="1">
      <c r="D44" s="201"/>
      <c r="E44" s="158"/>
      <c r="F44" s="161"/>
      <c r="G44" s="161"/>
      <c r="H44" s="161"/>
      <c r="I44" s="161"/>
      <c r="J44" s="161"/>
      <c r="K44" s="161"/>
      <c r="L44" s="161"/>
      <c r="M44" s="161"/>
      <c r="N44" s="164"/>
      <c r="O44" s="60"/>
      <c r="P44" s="193"/>
      <c r="Q44" s="193"/>
      <c r="R44" s="193"/>
      <c r="S44" s="193"/>
      <c r="T44" s="193"/>
      <c r="U44" s="193"/>
      <c r="V44" s="193"/>
      <c r="W44" s="194"/>
      <c r="X44" s="61"/>
      <c r="Y44" s="193"/>
      <c r="Z44" s="193"/>
      <c r="AA44" s="193"/>
      <c r="AB44" s="193"/>
      <c r="AC44" s="193"/>
      <c r="AD44" s="193"/>
      <c r="AE44" s="193"/>
      <c r="AF44" s="198"/>
      <c r="AG44" s="224"/>
      <c r="AH44" s="225"/>
      <c r="AI44" s="206" t="str">
        <f t="shared" si="16"/>
        <v/>
      </c>
      <c r="AJ44" s="207" t="str">
        <f t="shared" si="16"/>
        <v/>
      </c>
      <c r="AK44" s="208" t="str">
        <f t="shared" si="16"/>
        <v/>
      </c>
      <c r="AL44" s="214" t="str">
        <f t="shared" si="18"/>
        <v/>
      </c>
      <c r="AM44" s="217" t="str">
        <f t="shared" si="19"/>
        <v/>
      </c>
      <c r="AN44" s="214" t="str">
        <f t="shared" si="20"/>
        <v/>
      </c>
      <c r="AO44" s="217" t="str">
        <f t="shared" si="21"/>
        <v/>
      </c>
      <c r="AP44" s="214" t="str">
        <f t="shared" si="22"/>
        <v/>
      </c>
      <c r="AQ44" s="164" t="str">
        <f t="shared" si="23"/>
        <v/>
      </c>
      <c r="AR44" s="206" t="str">
        <f t="shared" si="17"/>
        <v/>
      </c>
      <c r="AS44" s="207" t="str">
        <f t="shared" si="17"/>
        <v/>
      </c>
      <c r="AT44" s="208" t="str">
        <f t="shared" si="17"/>
        <v/>
      </c>
      <c r="AU44" s="214"/>
      <c r="AV44" s="217"/>
      <c r="AW44" s="214"/>
      <c r="AX44" s="217"/>
      <c r="AY44" s="214"/>
      <c r="AZ44" s="164"/>
    </row>
    <row r="45" spans="4:52" ht="9.9499999999999993" customHeight="1">
      <c r="D45" s="201"/>
      <c r="E45" s="158"/>
      <c r="F45" s="161"/>
      <c r="G45" s="161"/>
      <c r="H45" s="161"/>
      <c r="I45" s="161"/>
      <c r="J45" s="161"/>
      <c r="K45" s="161"/>
      <c r="L45" s="161"/>
      <c r="M45" s="161"/>
      <c r="N45" s="164"/>
      <c r="O45" s="60"/>
      <c r="P45" s="193"/>
      <c r="Q45" s="193"/>
      <c r="R45" s="193"/>
      <c r="S45" s="193"/>
      <c r="T45" s="193"/>
      <c r="U45" s="193"/>
      <c r="V45" s="193"/>
      <c r="W45" s="194"/>
      <c r="X45" s="62"/>
      <c r="Y45" s="193"/>
      <c r="Z45" s="193"/>
      <c r="AA45" s="193"/>
      <c r="AB45" s="193"/>
      <c r="AC45" s="193"/>
      <c r="AD45" s="193"/>
      <c r="AE45" s="193"/>
      <c r="AF45" s="198"/>
      <c r="AG45" s="224"/>
      <c r="AH45" s="225"/>
      <c r="AI45" s="206" t="str">
        <f t="shared" si="16"/>
        <v/>
      </c>
      <c r="AJ45" s="207" t="str">
        <f t="shared" si="16"/>
        <v/>
      </c>
      <c r="AK45" s="208" t="str">
        <f t="shared" si="16"/>
        <v/>
      </c>
      <c r="AL45" s="214" t="str">
        <f t="shared" si="18"/>
        <v/>
      </c>
      <c r="AM45" s="217" t="str">
        <f t="shared" si="19"/>
        <v/>
      </c>
      <c r="AN45" s="214" t="str">
        <f t="shared" si="20"/>
        <v/>
      </c>
      <c r="AO45" s="217" t="str">
        <f t="shared" si="21"/>
        <v/>
      </c>
      <c r="AP45" s="214" t="str">
        <f t="shared" si="22"/>
        <v/>
      </c>
      <c r="AQ45" s="164" t="str">
        <f t="shared" si="23"/>
        <v/>
      </c>
      <c r="AR45" s="206" t="str">
        <f t="shared" si="17"/>
        <v/>
      </c>
      <c r="AS45" s="207" t="str">
        <f t="shared" si="17"/>
        <v/>
      </c>
      <c r="AT45" s="208" t="str">
        <f t="shared" si="17"/>
        <v/>
      </c>
      <c r="AU45" s="214"/>
      <c r="AV45" s="217"/>
      <c r="AW45" s="214"/>
      <c r="AX45" s="217"/>
      <c r="AY45" s="214"/>
      <c r="AZ45" s="164"/>
    </row>
    <row r="46" spans="4:52" ht="9.9499999999999993" customHeight="1" thickBot="1">
      <c r="D46" s="201"/>
      <c r="E46" s="159"/>
      <c r="F46" s="162"/>
      <c r="G46" s="162"/>
      <c r="H46" s="162"/>
      <c r="I46" s="162"/>
      <c r="J46" s="162"/>
      <c r="K46" s="162"/>
      <c r="L46" s="162"/>
      <c r="M46" s="162"/>
      <c r="N46" s="165"/>
      <c r="O46" s="63"/>
      <c r="P46" s="195"/>
      <c r="Q46" s="195"/>
      <c r="R46" s="195"/>
      <c r="S46" s="195"/>
      <c r="T46" s="195"/>
      <c r="U46" s="195"/>
      <c r="V46" s="195"/>
      <c r="W46" s="196"/>
      <c r="X46" s="64"/>
      <c r="Y46" s="195"/>
      <c r="Z46" s="195"/>
      <c r="AA46" s="195"/>
      <c r="AB46" s="195"/>
      <c r="AC46" s="195"/>
      <c r="AD46" s="195"/>
      <c r="AE46" s="195"/>
      <c r="AF46" s="199"/>
      <c r="AG46" s="226"/>
      <c r="AH46" s="227"/>
      <c r="AI46" s="209" t="str">
        <f t="shared" si="16"/>
        <v/>
      </c>
      <c r="AJ46" s="210" t="str">
        <f t="shared" si="16"/>
        <v/>
      </c>
      <c r="AK46" s="211" t="str">
        <f t="shared" si="16"/>
        <v/>
      </c>
      <c r="AL46" s="215" t="str">
        <f t="shared" si="18"/>
        <v/>
      </c>
      <c r="AM46" s="218" t="str">
        <f t="shared" si="19"/>
        <v/>
      </c>
      <c r="AN46" s="215" t="str">
        <f t="shared" si="20"/>
        <v/>
      </c>
      <c r="AO46" s="218" t="str">
        <f t="shared" si="21"/>
        <v/>
      </c>
      <c r="AP46" s="215" t="str">
        <f t="shared" si="22"/>
        <v/>
      </c>
      <c r="AQ46" s="165" t="str">
        <f t="shared" si="23"/>
        <v/>
      </c>
      <c r="AR46" s="209" t="str">
        <f t="shared" si="17"/>
        <v/>
      </c>
      <c r="AS46" s="210" t="str">
        <f t="shared" si="17"/>
        <v/>
      </c>
      <c r="AT46" s="211" t="str">
        <f t="shared" si="17"/>
        <v/>
      </c>
      <c r="AU46" s="215"/>
      <c r="AV46" s="218"/>
      <c r="AW46" s="215"/>
      <c r="AX46" s="218"/>
      <c r="AY46" s="215"/>
      <c r="AZ46" s="165"/>
    </row>
    <row r="47" spans="4:52" ht="12.75" customHeight="1">
      <c r="D47" s="201"/>
      <c r="E47" s="154" t="s">
        <v>40</v>
      </c>
      <c r="F47" s="155"/>
      <c r="G47" s="155"/>
      <c r="H47" s="155"/>
      <c r="I47" s="155"/>
      <c r="J47" s="155"/>
      <c r="K47" s="155"/>
      <c r="L47" s="155"/>
      <c r="M47" s="155"/>
      <c r="N47" s="156"/>
      <c r="O47" s="154" t="s">
        <v>41</v>
      </c>
      <c r="P47" s="155"/>
      <c r="Q47" s="155"/>
      <c r="R47" s="155"/>
      <c r="S47" s="155"/>
      <c r="T47" s="155"/>
      <c r="U47" s="212"/>
      <c r="V47" s="222" t="s">
        <v>42</v>
      </c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6"/>
      <c r="AW47" s="219" t="s">
        <v>89</v>
      </c>
      <c r="AX47" s="220"/>
      <c r="AY47" s="220"/>
      <c r="AZ47" s="221"/>
    </row>
    <row r="48" spans="4:52" ht="9.9499999999999993" customHeight="1">
      <c r="D48" s="201"/>
      <c r="E48" s="166" t="str">
        <f>IF(入力!K17="","",IF(入力!K17="70歳到達","70歳到達(10)",IF(入力!K17="事業所間異動","事業所間異動(-)",IF(入力!K17="死亡","死亡(60)",IF(入力!K17="懲戒","懲戒(44)",IF(入力!K17="その他","その他(01)",IF(入力!K17="任意脱退","任意脱退(41)","error")))))))</f>
        <v/>
      </c>
      <c r="F48" s="167"/>
      <c r="G48" s="167"/>
      <c r="H48" s="167"/>
      <c r="I48" s="167"/>
      <c r="J48" s="167"/>
      <c r="K48" s="167"/>
      <c r="L48" s="167"/>
      <c r="M48" s="167"/>
      <c r="N48" s="168"/>
      <c r="O48" s="157" t="str">
        <f>IF(入力!L17="","",MID(TEXT(入力!L17,"0000000"),1,1))</f>
        <v/>
      </c>
      <c r="P48" s="160" t="str">
        <f>IF(入力!L17="","",MID(TEXT(入力!L17,"0000000"),2,1))</f>
        <v/>
      </c>
      <c r="Q48" s="216" t="str">
        <f>IF(入力!L17="","",MID(TEXT(入力!L17,"0000000"),3,1))</f>
        <v/>
      </c>
      <c r="R48" s="213" t="str">
        <f>IF(入力!L17="","",MID(TEXT(入力!L17,"0000000"),4,1))</f>
        <v/>
      </c>
      <c r="S48" s="160" t="str">
        <f>IF(入力!L17="","",MID(TEXT(入力!L17,"0000000"),5,1))</f>
        <v/>
      </c>
      <c r="T48" s="160" t="str">
        <f>IF(入力!L17="","",MID(TEXT(入力!L17,"0000000"),6,1))</f>
        <v/>
      </c>
      <c r="U48" s="216" t="str">
        <f>IF(入力!L17="","",MID(TEXT(入力!L17,"0000000"),7,1))</f>
        <v/>
      </c>
      <c r="V48" s="65"/>
      <c r="W48" s="237" t="str">
        <f>IF(入力!M17="","",DBCS(入力!M17))</f>
        <v/>
      </c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7"/>
      <c r="AJ48" s="237"/>
      <c r="AK48" s="237"/>
      <c r="AL48" s="237"/>
      <c r="AM48" s="237"/>
      <c r="AN48" s="237"/>
      <c r="AO48" s="237"/>
      <c r="AP48" s="237"/>
      <c r="AQ48" s="237"/>
      <c r="AR48" s="237"/>
      <c r="AS48" s="237"/>
      <c r="AT48" s="237"/>
      <c r="AU48" s="237"/>
      <c r="AV48" s="238"/>
      <c r="AW48" s="228" t="str">
        <f>IF(入力!K17="","",IF(入力!K17="70歳到達","99",IF(入力!K17="事業所間異動","08",IF(入力!K17="死亡","99",IF(入力!K17="懲戒","99",IF(入力!K17="その他","99",IF(入力!K17="任意脱退","99","error")))))))</f>
        <v/>
      </c>
      <c r="AX48" s="229"/>
      <c r="AY48" s="229"/>
      <c r="AZ48" s="230"/>
    </row>
    <row r="49" spans="4:52" ht="9.9499999999999993" customHeight="1">
      <c r="D49" s="201"/>
      <c r="E49" s="169"/>
      <c r="F49" s="170"/>
      <c r="G49" s="170"/>
      <c r="H49" s="170"/>
      <c r="I49" s="170"/>
      <c r="J49" s="170"/>
      <c r="K49" s="170"/>
      <c r="L49" s="170"/>
      <c r="M49" s="170"/>
      <c r="N49" s="171"/>
      <c r="O49" s="158"/>
      <c r="P49" s="161"/>
      <c r="Q49" s="217"/>
      <c r="R49" s="214"/>
      <c r="S49" s="161"/>
      <c r="T49" s="161"/>
      <c r="U49" s="217"/>
      <c r="V49" s="66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239"/>
      <c r="AP49" s="239"/>
      <c r="AQ49" s="239"/>
      <c r="AR49" s="239"/>
      <c r="AS49" s="239"/>
      <c r="AT49" s="239"/>
      <c r="AU49" s="239"/>
      <c r="AV49" s="240"/>
      <c r="AW49" s="231"/>
      <c r="AX49" s="232"/>
      <c r="AY49" s="232"/>
      <c r="AZ49" s="233"/>
    </row>
    <row r="50" spans="4:52" ht="9.9499999999999993" customHeight="1">
      <c r="D50" s="201"/>
      <c r="E50" s="169"/>
      <c r="F50" s="170"/>
      <c r="G50" s="170"/>
      <c r="H50" s="170"/>
      <c r="I50" s="170"/>
      <c r="J50" s="170"/>
      <c r="K50" s="170"/>
      <c r="L50" s="170"/>
      <c r="M50" s="170"/>
      <c r="N50" s="171"/>
      <c r="O50" s="158"/>
      <c r="P50" s="161"/>
      <c r="Q50" s="217"/>
      <c r="R50" s="214"/>
      <c r="S50" s="161"/>
      <c r="T50" s="161"/>
      <c r="U50" s="217"/>
      <c r="V50" s="66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39"/>
      <c r="AK50" s="239"/>
      <c r="AL50" s="239"/>
      <c r="AM50" s="239"/>
      <c r="AN50" s="239"/>
      <c r="AO50" s="239"/>
      <c r="AP50" s="239"/>
      <c r="AQ50" s="239"/>
      <c r="AR50" s="239"/>
      <c r="AS50" s="239"/>
      <c r="AT50" s="239"/>
      <c r="AU50" s="239"/>
      <c r="AV50" s="240"/>
      <c r="AW50" s="231"/>
      <c r="AX50" s="232"/>
      <c r="AY50" s="232"/>
      <c r="AZ50" s="233"/>
    </row>
    <row r="51" spans="4:52" ht="9.9499999999999993" customHeight="1">
      <c r="D51" s="201"/>
      <c r="E51" s="169"/>
      <c r="F51" s="170"/>
      <c r="G51" s="170"/>
      <c r="H51" s="170"/>
      <c r="I51" s="170"/>
      <c r="J51" s="170"/>
      <c r="K51" s="170"/>
      <c r="L51" s="170"/>
      <c r="M51" s="170"/>
      <c r="N51" s="171"/>
      <c r="O51" s="158"/>
      <c r="P51" s="161"/>
      <c r="Q51" s="217"/>
      <c r="R51" s="214"/>
      <c r="S51" s="161"/>
      <c r="T51" s="161"/>
      <c r="U51" s="217"/>
      <c r="V51" s="66"/>
      <c r="W51" s="239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39"/>
      <c r="AK51" s="239"/>
      <c r="AL51" s="239"/>
      <c r="AM51" s="239"/>
      <c r="AN51" s="239"/>
      <c r="AO51" s="239"/>
      <c r="AP51" s="239"/>
      <c r="AQ51" s="239"/>
      <c r="AR51" s="239"/>
      <c r="AS51" s="239"/>
      <c r="AT51" s="239"/>
      <c r="AU51" s="239"/>
      <c r="AV51" s="240"/>
      <c r="AW51" s="231"/>
      <c r="AX51" s="232"/>
      <c r="AY51" s="232"/>
      <c r="AZ51" s="233"/>
    </row>
    <row r="52" spans="4:52" ht="9.9499999999999993" customHeight="1" thickBot="1">
      <c r="D52" s="202"/>
      <c r="E52" s="172"/>
      <c r="F52" s="173"/>
      <c r="G52" s="173"/>
      <c r="H52" s="173"/>
      <c r="I52" s="173"/>
      <c r="J52" s="173"/>
      <c r="K52" s="173"/>
      <c r="L52" s="173"/>
      <c r="M52" s="173"/>
      <c r="N52" s="174"/>
      <c r="O52" s="159"/>
      <c r="P52" s="162"/>
      <c r="Q52" s="218"/>
      <c r="R52" s="215"/>
      <c r="S52" s="162"/>
      <c r="T52" s="162"/>
      <c r="U52" s="218"/>
      <c r="V52" s="67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2"/>
      <c r="AW52" s="234"/>
      <c r="AX52" s="235"/>
      <c r="AY52" s="235"/>
      <c r="AZ52" s="236"/>
    </row>
    <row r="53" spans="4:52" ht="5.0999999999999996" customHeight="1" thickBot="1">
      <c r="D53" s="68"/>
      <c r="E53" s="68"/>
      <c r="F53" s="69"/>
      <c r="G53" s="70"/>
      <c r="H53" s="69"/>
      <c r="I53" s="70"/>
      <c r="J53" s="69"/>
      <c r="K53" s="70"/>
      <c r="L53" s="69"/>
      <c r="M53" s="70"/>
      <c r="N53" s="69"/>
      <c r="O53" s="70"/>
      <c r="P53" s="71"/>
      <c r="Q53" s="72"/>
      <c r="R53" s="57"/>
      <c r="S53" s="57"/>
      <c r="T53" s="57"/>
      <c r="U53" s="57"/>
      <c r="V53" s="57"/>
      <c r="W53" s="57"/>
      <c r="X53" s="57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</row>
    <row r="54" spans="4:52" ht="12.75" customHeight="1">
      <c r="D54" s="84" t="s">
        <v>74</v>
      </c>
      <c r="E54" s="177" t="s">
        <v>20</v>
      </c>
      <c r="F54" s="178"/>
      <c r="G54" s="178"/>
      <c r="H54" s="178"/>
      <c r="I54" s="178"/>
      <c r="J54" s="178"/>
      <c r="K54" s="178"/>
      <c r="L54" s="178"/>
      <c r="M54" s="178"/>
      <c r="N54" s="179"/>
      <c r="O54" s="154" t="s">
        <v>21</v>
      </c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6"/>
      <c r="AG54" s="189" t="s">
        <v>23</v>
      </c>
      <c r="AH54" s="190"/>
      <c r="AI54" s="154" t="s">
        <v>22</v>
      </c>
      <c r="AJ54" s="155"/>
      <c r="AK54" s="155"/>
      <c r="AL54" s="155"/>
      <c r="AM54" s="155"/>
      <c r="AN54" s="155"/>
      <c r="AO54" s="155"/>
      <c r="AP54" s="155"/>
      <c r="AQ54" s="156"/>
      <c r="AR54" s="154" t="s">
        <v>39</v>
      </c>
      <c r="AS54" s="155"/>
      <c r="AT54" s="155"/>
      <c r="AU54" s="155"/>
      <c r="AV54" s="155"/>
      <c r="AW54" s="155"/>
      <c r="AX54" s="155"/>
      <c r="AY54" s="155"/>
      <c r="AZ54" s="156"/>
    </row>
    <row r="55" spans="4:52" ht="9.9499999999999993" customHeight="1">
      <c r="D55" s="200">
        <v>4</v>
      </c>
      <c r="E55" s="157" t="str">
        <f>IF(入力!E18="","",LEFT(RIGHT(CONCATENATE("          ",入力!E18),10),1))</f>
        <v/>
      </c>
      <c r="F55" s="160" t="str">
        <f>IF(入力!E18="","",MID(RIGHT(CONCATENATE("          ",入力!E18),10),2,1))</f>
        <v/>
      </c>
      <c r="G55" s="160" t="str">
        <f>IF(入力!E18="","",MID(RIGHT(CONCATENATE("          ",入力!E18),10),3,1))</f>
        <v/>
      </c>
      <c r="H55" s="160" t="str">
        <f>IF(入力!E18="","",MID(RIGHT(CONCATENATE("          ",入力!E18),10),4,1))</f>
        <v/>
      </c>
      <c r="I55" s="160" t="str">
        <f>IF(入力!E18="","",MID(RIGHT(CONCATENATE("          ",入力!E18),10),5,1))</f>
        <v/>
      </c>
      <c r="J55" s="160" t="str">
        <f>IF(入力!E18="","",MID(RIGHT(CONCATENATE("          ",入力!E18),10),6,1))</f>
        <v/>
      </c>
      <c r="K55" s="160" t="str">
        <f>IF(入力!E18="","",MID(RIGHT(CONCATENATE("          ",入力!E18),10),7,1))</f>
        <v/>
      </c>
      <c r="L55" s="160" t="str">
        <f>IF(入力!E18="","",MID(RIGHT(CONCATENATE("          ",入力!E18),10),8,1))</f>
        <v/>
      </c>
      <c r="M55" s="160" t="str">
        <f>IF(入力!E18="","",MID(RIGHT(CONCATENATE("          ",入力!E18),10),9,1))</f>
        <v/>
      </c>
      <c r="N55" s="163" t="str">
        <f>IF(入力!E18="","",RIGHT(RIGHT(CONCATENATE("          ",入力!E18),10),1))</f>
        <v/>
      </c>
      <c r="O55" s="58" t="s">
        <v>24</v>
      </c>
      <c r="P55" s="191" t="str">
        <f>IF(入力!F18="","",入力!F18)</f>
        <v/>
      </c>
      <c r="Q55" s="191"/>
      <c r="R55" s="191"/>
      <c r="S55" s="191"/>
      <c r="T55" s="191"/>
      <c r="U55" s="191"/>
      <c r="V55" s="191"/>
      <c r="W55" s="192"/>
      <c r="X55" s="59" t="s">
        <v>25</v>
      </c>
      <c r="Y55" s="191" t="str">
        <f>IF(入力!G18="","",入力!G18)</f>
        <v/>
      </c>
      <c r="Z55" s="191"/>
      <c r="AA55" s="191"/>
      <c r="AB55" s="191"/>
      <c r="AC55" s="191"/>
      <c r="AD55" s="191"/>
      <c r="AE55" s="191"/>
      <c r="AF55" s="197"/>
      <c r="AG55" s="203" t="str">
        <f>IF(入力!H18="","",入力!H18)</f>
        <v/>
      </c>
      <c r="AH55" s="223"/>
      <c r="AI55" s="203" t="str">
        <f>IF(入力!I18="","",IF((VALUE(TEXT(入力!I18,"yyyymmdd"))-20190501)&gt;=0,"令和",IF((VALUE(TEXT(入力!I18,"yyyymmdd"))-19890108)&gt;=0,"平成","昭和")))</f>
        <v/>
      </c>
      <c r="AJ55" s="204" t="str">
        <f t="shared" ref="AI55:AK60" si="24">IF($B55="","",IF((VALUE(TEXT($B55,"yyyymmdd"))-20190501)&gt;=0,"9 ： 令和",IF((VALUE(TEXT($B55,"yyyymmdd"))-19890108)&gt;=0,"7 ： 平成","5 ： 昭和")))</f>
        <v/>
      </c>
      <c r="AK55" s="205" t="str">
        <f t="shared" si="24"/>
        <v/>
      </c>
      <c r="AL55" s="213" t="str">
        <f>IF(入力!I18="","",IF((VALUE(TEXT(入力!I18,"yyyymmdd"))-20190501)&lt;0,LEFT(IF((VALUE(TEXT(入力!I18,"yyyymmdd"))-19890108)&gt;=0,RIGHT(CONCATENATE("0",TEXT(入力!I18,"yyyymmdd")-19880000),6),TEXT(入力!I18,"yyyymmdd")-19250000),1),IF((TEXT(入力!I18,"yyyymmdd")-20180000)&lt;100000,0,LEFT(TEXT(入力!I18,"yyyymmdd")-20180000,1))))</f>
        <v/>
      </c>
      <c r="AM55" s="216" t="str">
        <f>IF(入力!I18="","",IF((VALUE(TEXT(入力!I18,"yyyymmdd"))-20190501)&lt;0,MID(IF((VALUE(TEXT(入力!I18,"yyyymmdd"))-19890108)&gt;=0,RIGHT(CONCATENATE("0",TEXT(入力!I18,"yyyymmdd")-19880000),6),TEXT(入力!I18,"yyyymmdd")-19250000),2,1),IF((TEXT(入力!I18,"yyyymmdd")-20180000)&lt;100000,LEFT(TEXT(入力!I18,"yyyymmdd")-20180000,1),MID(TEXT(入力!I18,"yyyymmdd")-20180000,2,1))))</f>
        <v/>
      </c>
      <c r="AN55" s="213" t="str">
        <f>IF(入力!I18="","",IF((VALUE(TEXT(入力!I18,"yyyymmdd"))-20190501)&lt;0,MID(IF((VALUE(TEXT(入力!I18,"yyyymmdd"))-19890108)&gt;=0,RIGHT(CONCATENATE("0",TEXT(入力!I18,"yyyymmdd")-19880000),6),TEXT(入力!I18,"yyyymmdd")-19250000),3,1),IF((TEXT(入力!I18,"yyyymmdd")-20180000)&lt;100000,MID(TEXT(入力!I18,"yyyymmdd")-20180000,2,1),MID(TEXT(入力!I18,"yyyymmdd")-20180000,3,1))))</f>
        <v/>
      </c>
      <c r="AO55" s="216" t="str">
        <f>IF(入力!I18="","",IF((VALUE(TEXT(入力!I18,"yyyymmdd"))-20190501)&lt;0,MID(IF((VALUE(TEXT(入力!I18,"yyyymmdd"))-19890108)&gt;=0,RIGHT(CONCATENATE("0",TEXT(入力!I18,"yyyymmdd")-19880000),6),TEXT(入力!I18,"yyyymmdd")-19250000),4,1),IF((TEXT(入力!I18,"yyyymmdd")-20180000)&lt;100000,MID(TEXT(入力!I18,"yyyymmdd")-20180000,3,1),MID(TEXT(入力!I18,"yyyymmdd")-20180000,4,1))))</f>
        <v/>
      </c>
      <c r="AP55" s="213" t="str">
        <f>IF(入力!I18="","",IF((VALUE(TEXT(入力!I18,"yyyymmdd"))-20190501)&lt;0,MID(IF((VALUE(TEXT(入力!I18,"yyyymmdd"))-19890108)&gt;=0,RIGHT(CONCATENATE("0",TEXT(入力!I18,"yyyymmdd")-19880000),6),TEXT(入力!I18,"yyyymmdd")-19250000),5,1),IF((TEXT(入力!I18,"yyyymmdd")-20180000)&lt;100000,MID(TEXT(入力!I18,"yyyymmdd")-20180000,4,1),MID(TEXT(入力!I18,"yyyymmdd")-20180000,5,1))))</f>
        <v/>
      </c>
      <c r="AQ55" s="163" t="str">
        <f>IF(入力!I18="","",IF((VALUE(TEXT(入力!I18,"yyyymmdd"))-20190501)&lt;0,RIGHT(IF((VALUE(TEXT(入力!I18,"yyyymmdd"))-19890108)&gt;=0,RIGHT(CONCATENATE("0",TEXT(入力!I18,"yyyymmdd")-19880000),6),TEXT(入力!I18,"yyyymmdd")-19250000),1),RIGHT(TEXT(入力!I18,"yyyymmdd")-20180000,1)))</f>
        <v/>
      </c>
      <c r="AR55" s="203" t="str">
        <f>IF(入力!J18="","",IF((VALUE(TEXT(入力!J18,"yyyymmdd"))-20190501)&gt;=0,"令和",IF((VALUE(TEXT(入力!J18,"yyyymmdd"))-19890108)&gt;=0,"平成","昭和")))</f>
        <v/>
      </c>
      <c r="AS55" s="204" t="str">
        <f t="shared" ref="AR55:AT60" si="25">IF($B55="","",IF((VALUE(TEXT($B55,"yyyymmdd"))-20190501)&gt;=0,"9 ： 令和",IF((VALUE(TEXT($B55,"yyyymmdd"))-19890108)&gt;=0,"7 ： 平成","5 ： 昭和")))</f>
        <v/>
      </c>
      <c r="AT55" s="205" t="str">
        <f t="shared" si="25"/>
        <v/>
      </c>
      <c r="AU55" s="213" t="str">
        <f>IF(入力!J18="","",IF((VALUE(TEXT(入力!J18,"yyyymmdd"))-20181001)&lt;0,"×",IF((VALUE(TEXT(入力!J18,"yyyymmdd")))&lt;20190501,LEFT(TEXT(入力!J18,"yyyymmdd")-19880000,1),IF((TEXT(入力!J18,"yyyymmdd")-20180000)&lt;100000,0,LEFT(TEXT(入力!J18,"yyyymmdd")-20180000,1)))))</f>
        <v/>
      </c>
      <c r="AV55" s="216" t="str">
        <f>IF(入力!J18="","",IF((VALUE(TEXT(入力!J18,"yyyymmdd"))-20181001)&lt;0,"×",IF((VALUE(TEXT(入力!J18,"yyyymmdd")))&lt;20190501,MID(TEXT(入力!J18,"yyyymmdd")-19880000,2,1),IF((TEXT(入力!J18,"yyyymmdd")-20180000)&lt;100000,LEFT(TEXT(入力!J18,"yyyymmdd")-20180000,1),MID(TEXT(入力!J18,"yyyymmdd")-20180000,2,1)))))</f>
        <v/>
      </c>
      <c r="AW55" s="213" t="str">
        <f>IF(入力!J18="","",IF((VALUE(TEXT(入力!J18,"yyyymmdd"))-20181001)&lt;0,"×",IF((VALUE(TEXT(入力!J18,"yyyymmdd")))&lt;20190501,MID(TEXT(入力!J18,"yyyymmdd")-19880000,3,1),IF((TEXT(入力!J18,"yyyymmdd")-20180000)&lt;100000,MID(TEXT(入力!J18,"yyyymmdd")-20180000,2,1),MID(TEXT(入力!J18,"yyyymmdd")-20180000,3,1)))))</f>
        <v/>
      </c>
      <c r="AX55" s="216" t="str">
        <f>IF(入力!J18="","",IF((VALUE(TEXT(入力!J18,"yyyymmdd"))-20181001)&lt;0,"×",IF((VALUE(TEXT(入力!J18,"yyyymmdd")))&lt;20190501,MID(TEXT(入力!J18,"yyyymmdd")-19880000,4,1),IF((TEXT(入力!J18,"yyyymmdd")-20180000)&lt;100000,MID(TEXT(入力!J18,"yyyymmdd")-20180000,3,1),MID(TEXT(入力!J18,"yyyymmdd")-20180000,4,1)))))</f>
        <v/>
      </c>
      <c r="AY55" s="213" t="str">
        <f>IF(入力!J18="","",IF((VALUE(TEXT(入力!J18,"yyyymmdd"))-20181001)&lt;0,"×",IF((VALUE(TEXT(入力!J18,"yyyymmdd")))&lt;20190501,MID(TEXT(入力!J18,"yyyymmdd")-19880000,5,1),IF((TEXT(入力!J18,"yyyymmdd")-20180000)&lt;100000,MID(TEXT(入力!J18,"yyyymmdd")-20180000,4,1),MID(TEXT(入力!J18,"yyyymmdd")-20180000,5,1)))))</f>
        <v/>
      </c>
      <c r="AZ55" s="163" t="str">
        <f>IF(入力!J18="","",IF((VALUE(TEXT(入力!J18,"yyyymmdd"))-20181001)&lt;0,"×",IF((VALUE(TEXT(入力!J18,"yyyymmdd")))&lt;20190501,RIGHT(TEXT(入力!J18,"yyyymmdd")-19880000,1),RIGHT(TEXT(入力!J18,"yyyymmdd")-20180000,1))))</f>
        <v/>
      </c>
    </row>
    <row r="56" spans="4:52" ht="9.9499999999999993" customHeight="1">
      <c r="D56" s="201"/>
      <c r="E56" s="158"/>
      <c r="F56" s="161"/>
      <c r="G56" s="161"/>
      <c r="H56" s="161"/>
      <c r="I56" s="161"/>
      <c r="J56" s="161"/>
      <c r="K56" s="161"/>
      <c r="L56" s="161"/>
      <c r="M56" s="161"/>
      <c r="N56" s="164"/>
      <c r="O56" s="60"/>
      <c r="P56" s="193"/>
      <c r="Q56" s="193"/>
      <c r="R56" s="193"/>
      <c r="S56" s="193"/>
      <c r="T56" s="193"/>
      <c r="U56" s="193"/>
      <c r="V56" s="193"/>
      <c r="W56" s="194"/>
      <c r="X56" s="61"/>
      <c r="Y56" s="193"/>
      <c r="Z56" s="193"/>
      <c r="AA56" s="193"/>
      <c r="AB56" s="193"/>
      <c r="AC56" s="193"/>
      <c r="AD56" s="193"/>
      <c r="AE56" s="193"/>
      <c r="AF56" s="198"/>
      <c r="AG56" s="224"/>
      <c r="AH56" s="225"/>
      <c r="AI56" s="206" t="str">
        <f t="shared" si="24"/>
        <v/>
      </c>
      <c r="AJ56" s="207" t="str">
        <f t="shared" si="24"/>
        <v/>
      </c>
      <c r="AK56" s="208" t="str">
        <f t="shared" si="24"/>
        <v/>
      </c>
      <c r="AL56" s="214" t="str">
        <f t="shared" ref="AL56:AL60" si="26">IF($B56="","",IF((VALUE(TEXT(AK56,"yyyymmdd"))-20190501)&lt;0,LEFT(IF((VALUE(TEXT(AK56,"yyyymmdd"))-19890108)&gt;=0,RIGHT(CONCATENATE("0",TEXT($B56,"yyyymmdd")-19880000),6),TEXT($B56,"yyyymmdd")-19250000),1),IF((TEXT($B56,"yyyymmdd")-20180000)&lt;100000,0,LEFT(TEXT($B56,"yyyymmdd")-20180000,1))))</f>
        <v/>
      </c>
      <c r="AM56" s="217" t="str">
        <f t="shared" ref="AM56:AM60" si="27">IF($B56="","",IF((VALUE(TEXT(AK56,"yyyymmdd"))-20190501)&lt;0,MID(IF((VALUE(TEXT($B56,"yyyymmdd"))-19890108)&gt;=0,RIGHT(CONCATENATE("0",TEXT($B56,"yyyymmdd")-19880000),6),TEXT($B56,"yyyymmdd")-19250000),2,1),IF((TEXT($B56,"yyyymmdd")-20180000)&lt;100000,LEFT(TEXT($B56,"yyyymmdd")-20180000,1),MID(TEXT($B56,"yyyymmdd")-20180000,2,1))))</f>
        <v/>
      </c>
      <c r="AN56" s="214" t="str">
        <f t="shared" ref="AN56:AN60" si="28">IF($B56="","",IF((VALUE(TEXT(AK56,"yyyymmdd"))-20190501)&lt;0,MID(IF((VALUE(TEXT($B56,"yyyymmdd"))-19890108)&gt;=0,RIGHT(CONCATENATE("0",TEXT($B56,"yyyymmdd")-19880000),6),TEXT($B56,"yyyymmdd")-19250000),3,1),IF((TEXT($B56,"yyyymmdd")-20180000)&lt;100000,MID(TEXT($B56,"yyyymmdd")-20180000,2,1),MID(TEXT($B56,"yyyymmdd")-20180000,3,1))))</f>
        <v/>
      </c>
      <c r="AO56" s="217" t="str">
        <f t="shared" ref="AO56:AO60" si="29">IF($B56="","",IF((VALUE(TEXT(AK56,"yyyymmdd"))-20190501)&lt;0,MID(IF((VALUE(TEXT($B56,"yyyymmdd"))-19890108)&gt;=0,RIGHT(CONCATENATE("0",TEXT($B56,"yyyymmdd")-19880000),6),TEXT($B56,"yyyymmdd")-19250000),4,1),IF((TEXT($B56,"yyyymmdd")-20180000)&lt;100000,MID(TEXT($B56,"yyyymmdd")-20180000,3,1),MID(TEXT($B56,"yyyymmdd")-20180000,4,1))))</f>
        <v/>
      </c>
      <c r="AP56" s="214" t="str">
        <f t="shared" ref="AP56:AP60" si="30">IF($B56="","",IF((VALUE(TEXT(AK56,"yyyymmdd"))-20190501)&lt;0,MID(IF((VALUE(TEXT($B56,"yyyymmdd"))-19890108)&gt;=0,RIGHT(CONCATENATE("0",TEXT($B56,"yyyymmdd")-19880000),6),TEXT($B56,"yyyymmdd")-19250000),5,1),IF((TEXT($B56,"yyyymmdd")-20180000)&lt;100000,MID(TEXT($B56,"yyyymmdd")-20180000,4,1),MID(TEXT($B56,"yyyymmdd")-20180000,5,1))))</f>
        <v/>
      </c>
      <c r="AQ56" s="164" t="str">
        <f t="shared" ref="AQ56:AQ60" si="31">IF($B56="","",IF((VALUE(TEXT(AK56,"yyyymmdd"))-20190501)&lt;0,RIGHT(IF((VALUE(TEXT($B56,"yyyymmdd"))-19890108)&gt;=0,RIGHT(CONCATENATE("0",TEXT($B56,"yyyymmdd")-19880000),6),TEXT($B56,"yyyymmdd")-19250000),1),RIGHT(TEXT($B56,"yyyymmdd")-20180000,1)))</f>
        <v/>
      </c>
      <c r="AR56" s="206" t="str">
        <f t="shared" si="25"/>
        <v/>
      </c>
      <c r="AS56" s="207" t="str">
        <f t="shared" si="25"/>
        <v/>
      </c>
      <c r="AT56" s="208" t="str">
        <f t="shared" si="25"/>
        <v/>
      </c>
      <c r="AU56" s="214"/>
      <c r="AV56" s="217"/>
      <c r="AW56" s="214"/>
      <c r="AX56" s="217"/>
      <c r="AY56" s="214"/>
      <c r="AZ56" s="164"/>
    </row>
    <row r="57" spans="4:52" ht="9.9499999999999993" customHeight="1">
      <c r="D57" s="201"/>
      <c r="E57" s="158"/>
      <c r="F57" s="161"/>
      <c r="G57" s="161"/>
      <c r="H57" s="161"/>
      <c r="I57" s="161"/>
      <c r="J57" s="161"/>
      <c r="K57" s="161"/>
      <c r="L57" s="161"/>
      <c r="M57" s="161"/>
      <c r="N57" s="164"/>
      <c r="O57" s="60"/>
      <c r="P57" s="193"/>
      <c r="Q57" s="193"/>
      <c r="R57" s="193"/>
      <c r="S57" s="193"/>
      <c r="T57" s="193"/>
      <c r="U57" s="193"/>
      <c r="V57" s="193"/>
      <c r="W57" s="194"/>
      <c r="X57" s="61"/>
      <c r="Y57" s="193"/>
      <c r="Z57" s="193"/>
      <c r="AA57" s="193"/>
      <c r="AB57" s="193"/>
      <c r="AC57" s="193"/>
      <c r="AD57" s="193"/>
      <c r="AE57" s="193"/>
      <c r="AF57" s="198"/>
      <c r="AG57" s="224"/>
      <c r="AH57" s="225"/>
      <c r="AI57" s="206" t="str">
        <f t="shared" si="24"/>
        <v/>
      </c>
      <c r="AJ57" s="207" t="str">
        <f t="shared" si="24"/>
        <v/>
      </c>
      <c r="AK57" s="208" t="str">
        <f t="shared" si="24"/>
        <v/>
      </c>
      <c r="AL57" s="214" t="str">
        <f t="shared" si="26"/>
        <v/>
      </c>
      <c r="AM57" s="217" t="str">
        <f t="shared" si="27"/>
        <v/>
      </c>
      <c r="AN57" s="214" t="str">
        <f t="shared" si="28"/>
        <v/>
      </c>
      <c r="AO57" s="217" t="str">
        <f t="shared" si="29"/>
        <v/>
      </c>
      <c r="AP57" s="214" t="str">
        <f t="shared" si="30"/>
        <v/>
      </c>
      <c r="AQ57" s="164" t="str">
        <f t="shared" si="31"/>
        <v/>
      </c>
      <c r="AR57" s="206" t="str">
        <f t="shared" si="25"/>
        <v/>
      </c>
      <c r="AS57" s="207" t="str">
        <f t="shared" si="25"/>
        <v/>
      </c>
      <c r="AT57" s="208" t="str">
        <f t="shared" si="25"/>
        <v/>
      </c>
      <c r="AU57" s="214"/>
      <c r="AV57" s="217"/>
      <c r="AW57" s="214"/>
      <c r="AX57" s="217"/>
      <c r="AY57" s="214"/>
      <c r="AZ57" s="164"/>
    </row>
    <row r="58" spans="4:52" ht="9.9499999999999993" customHeight="1">
      <c r="D58" s="201"/>
      <c r="E58" s="158"/>
      <c r="F58" s="161"/>
      <c r="G58" s="161"/>
      <c r="H58" s="161"/>
      <c r="I58" s="161"/>
      <c r="J58" s="161"/>
      <c r="K58" s="161"/>
      <c r="L58" s="161"/>
      <c r="M58" s="161"/>
      <c r="N58" s="164"/>
      <c r="O58" s="60"/>
      <c r="P58" s="193"/>
      <c r="Q58" s="193"/>
      <c r="R58" s="193"/>
      <c r="S58" s="193"/>
      <c r="T58" s="193"/>
      <c r="U58" s="193"/>
      <c r="V58" s="193"/>
      <c r="W58" s="194"/>
      <c r="X58" s="61"/>
      <c r="Y58" s="193"/>
      <c r="Z58" s="193"/>
      <c r="AA58" s="193"/>
      <c r="AB58" s="193"/>
      <c r="AC58" s="193"/>
      <c r="AD58" s="193"/>
      <c r="AE58" s="193"/>
      <c r="AF58" s="198"/>
      <c r="AG58" s="224"/>
      <c r="AH58" s="225"/>
      <c r="AI58" s="206" t="str">
        <f t="shared" si="24"/>
        <v/>
      </c>
      <c r="AJ58" s="207" t="str">
        <f t="shared" si="24"/>
        <v/>
      </c>
      <c r="AK58" s="208" t="str">
        <f t="shared" si="24"/>
        <v/>
      </c>
      <c r="AL58" s="214" t="str">
        <f t="shared" si="26"/>
        <v/>
      </c>
      <c r="AM58" s="217" t="str">
        <f t="shared" si="27"/>
        <v/>
      </c>
      <c r="AN58" s="214" t="str">
        <f t="shared" si="28"/>
        <v/>
      </c>
      <c r="AO58" s="217" t="str">
        <f t="shared" si="29"/>
        <v/>
      </c>
      <c r="AP58" s="214" t="str">
        <f t="shared" si="30"/>
        <v/>
      </c>
      <c r="AQ58" s="164" t="str">
        <f t="shared" si="31"/>
        <v/>
      </c>
      <c r="AR58" s="206" t="str">
        <f t="shared" si="25"/>
        <v/>
      </c>
      <c r="AS58" s="207" t="str">
        <f t="shared" si="25"/>
        <v/>
      </c>
      <c r="AT58" s="208" t="str">
        <f t="shared" si="25"/>
        <v/>
      </c>
      <c r="AU58" s="214"/>
      <c r="AV58" s="217"/>
      <c r="AW58" s="214"/>
      <c r="AX58" s="217"/>
      <c r="AY58" s="214"/>
      <c r="AZ58" s="164"/>
    </row>
    <row r="59" spans="4:52" ht="9.9499999999999993" customHeight="1">
      <c r="D59" s="201"/>
      <c r="E59" s="158"/>
      <c r="F59" s="161"/>
      <c r="G59" s="161"/>
      <c r="H59" s="161"/>
      <c r="I59" s="161"/>
      <c r="J59" s="161"/>
      <c r="K59" s="161"/>
      <c r="L59" s="161"/>
      <c r="M59" s="161"/>
      <c r="N59" s="164"/>
      <c r="O59" s="60"/>
      <c r="P59" s="193"/>
      <c r="Q59" s="193"/>
      <c r="R59" s="193"/>
      <c r="S59" s="193"/>
      <c r="T59" s="193"/>
      <c r="U59" s="193"/>
      <c r="V59" s="193"/>
      <c r="W59" s="194"/>
      <c r="X59" s="62"/>
      <c r="Y59" s="193"/>
      <c r="Z59" s="193"/>
      <c r="AA59" s="193"/>
      <c r="AB59" s="193"/>
      <c r="AC59" s="193"/>
      <c r="AD59" s="193"/>
      <c r="AE59" s="193"/>
      <c r="AF59" s="198"/>
      <c r="AG59" s="224"/>
      <c r="AH59" s="225"/>
      <c r="AI59" s="206" t="str">
        <f t="shared" si="24"/>
        <v/>
      </c>
      <c r="AJ59" s="207" t="str">
        <f t="shared" si="24"/>
        <v/>
      </c>
      <c r="AK59" s="208" t="str">
        <f t="shared" si="24"/>
        <v/>
      </c>
      <c r="AL59" s="214" t="str">
        <f t="shared" si="26"/>
        <v/>
      </c>
      <c r="AM59" s="217" t="str">
        <f t="shared" si="27"/>
        <v/>
      </c>
      <c r="AN59" s="214" t="str">
        <f t="shared" si="28"/>
        <v/>
      </c>
      <c r="AO59" s="217" t="str">
        <f t="shared" si="29"/>
        <v/>
      </c>
      <c r="AP59" s="214" t="str">
        <f t="shared" si="30"/>
        <v/>
      </c>
      <c r="AQ59" s="164" t="str">
        <f t="shared" si="31"/>
        <v/>
      </c>
      <c r="AR59" s="206" t="str">
        <f t="shared" si="25"/>
        <v/>
      </c>
      <c r="AS59" s="207" t="str">
        <f t="shared" si="25"/>
        <v/>
      </c>
      <c r="AT59" s="208" t="str">
        <f t="shared" si="25"/>
        <v/>
      </c>
      <c r="AU59" s="214"/>
      <c r="AV59" s="217"/>
      <c r="AW59" s="214"/>
      <c r="AX59" s="217"/>
      <c r="AY59" s="214"/>
      <c r="AZ59" s="164"/>
    </row>
    <row r="60" spans="4:52" ht="9.9499999999999993" customHeight="1" thickBot="1">
      <c r="D60" s="201"/>
      <c r="E60" s="159"/>
      <c r="F60" s="162"/>
      <c r="G60" s="162"/>
      <c r="H60" s="162"/>
      <c r="I60" s="162"/>
      <c r="J60" s="162"/>
      <c r="K60" s="162"/>
      <c r="L60" s="162"/>
      <c r="M60" s="162"/>
      <c r="N60" s="165"/>
      <c r="O60" s="63"/>
      <c r="P60" s="195"/>
      <c r="Q60" s="195"/>
      <c r="R60" s="195"/>
      <c r="S60" s="195"/>
      <c r="T60" s="195"/>
      <c r="U60" s="195"/>
      <c r="V60" s="195"/>
      <c r="W60" s="196"/>
      <c r="X60" s="64"/>
      <c r="Y60" s="195"/>
      <c r="Z60" s="195"/>
      <c r="AA60" s="195"/>
      <c r="AB60" s="195"/>
      <c r="AC60" s="195"/>
      <c r="AD60" s="195"/>
      <c r="AE60" s="195"/>
      <c r="AF60" s="199"/>
      <c r="AG60" s="226"/>
      <c r="AH60" s="227"/>
      <c r="AI60" s="209" t="str">
        <f t="shared" si="24"/>
        <v/>
      </c>
      <c r="AJ60" s="210" t="str">
        <f t="shared" si="24"/>
        <v/>
      </c>
      <c r="AK60" s="211" t="str">
        <f t="shared" si="24"/>
        <v/>
      </c>
      <c r="AL60" s="215" t="str">
        <f t="shared" si="26"/>
        <v/>
      </c>
      <c r="AM60" s="218" t="str">
        <f t="shared" si="27"/>
        <v/>
      </c>
      <c r="AN60" s="215" t="str">
        <f t="shared" si="28"/>
        <v/>
      </c>
      <c r="AO60" s="218" t="str">
        <f t="shared" si="29"/>
        <v/>
      </c>
      <c r="AP60" s="215" t="str">
        <f t="shared" si="30"/>
        <v/>
      </c>
      <c r="AQ60" s="165" t="str">
        <f t="shared" si="31"/>
        <v/>
      </c>
      <c r="AR60" s="209" t="str">
        <f t="shared" si="25"/>
        <v/>
      </c>
      <c r="AS60" s="210" t="str">
        <f t="shared" si="25"/>
        <v/>
      </c>
      <c r="AT60" s="211" t="str">
        <f t="shared" si="25"/>
        <v/>
      </c>
      <c r="AU60" s="215"/>
      <c r="AV60" s="218"/>
      <c r="AW60" s="215"/>
      <c r="AX60" s="218"/>
      <c r="AY60" s="215"/>
      <c r="AZ60" s="165"/>
    </row>
    <row r="61" spans="4:52" ht="12.75" customHeight="1">
      <c r="D61" s="201"/>
      <c r="E61" s="154" t="s">
        <v>40</v>
      </c>
      <c r="F61" s="155"/>
      <c r="G61" s="155"/>
      <c r="H61" s="155"/>
      <c r="I61" s="155"/>
      <c r="J61" s="155"/>
      <c r="K61" s="155"/>
      <c r="L61" s="155"/>
      <c r="M61" s="155"/>
      <c r="N61" s="156"/>
      <c r="O61" s="154" t="s">
        <v>41</v>
      </c>
      <c r="P61" s="155"/>
      <c r="Q61" s="155"/>
      <c r="R61" s="155"/>
      <c r="S61" s="155"/>
      <c r="T61" s="155"/>
      <c r="U61" s="212"/>
      <c r="V61" s="222" t="s">
        <v>42</v>
      </c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6"/>
      <c r="AW61" s="219" t="s">
        <v>89</v>
      </c>
      <c r="AX61" s="220"/>
      <c r="AY61" s="220"/>
      <c r="AZ61" s="221"/>
    </row>
    <row r="62" spans="4:52" ht="9.9499999999999993" customHeight="1">
      <c r="D62" s="201"/>
      <c r="E62" s="166" t="str">
        <f>IF(入力!K18="","",IF(入力!K18="70歳到達","70歳到達(10)",IF(入力!K18="事業所間異動","事業所間異動(-)",IF(入力!K18="死亡","死亡(60)",IF(入力!K18="懲戒","懲戒(44)",IF(入力!K18="その他","その他(01)",IF(入力!K18="任意脱退","任意脱退(41)","error")))))))</f>
        <v/>
      </c>
      <c r="F62" s="167"/>
      <c r="G62" s="167"/>
      <c r="H62" s="167"/>
      <c r="I62" s="167"/>
      <c r="J62" s="167"/>
      <c r="K62" s="167"/>
      <c r="L62" s="167"/>
      <c r="M62" s="167"/>
      <c r="N62" s="168"/>
      <c r="O62" s="157" t="str">
        <f>IF(入力!L18="","",MID(TEXT(入力!L18,"0000000"),1,1))</f>
        <v/>
      </c>
      <c r="P62" s="160" t="str">
        <f>IF(入力!L18="","",MID(TEXT(入力!L18,"0000000"),2,1))</f>
        <v/>
      </c>
      <c r="Q62" s="216" t="str">
        <f>IF(入力!L18="","",MID(TEXT(入力!L18,"0000000"),3,1))</f>
        <v/>
      </c>
      <c r="R62" s="213" t="str">
        <f>IF(入力!L18="","",MID(TEXT(入力!L18,"0000000"),4,1))</f>
        <v/>
      </c>
      <c r="S62" s="160" t="str">
        <f>IF(入力!L18="","",MID(TEXT(入力!L18,"0000000"),5,1))</f>
        <v/>
      </c>
      <c r="T62" s="160" t="str">
        <f>IF(入力!L18="","",MID(TEXT(入力!L18,"0000000"),6,1))</f>
        <v/>
      </c>
      <c r="U62" s="216" t="str">
        <f>IF(入力!L18="","",MID(TEXT(入力!L18,"0000000"),7,1))</f>
        <v/>
      </c>
      <c r="V62" s="65"/>
      <c r="W62" s="237" t="str">
        <f>IF(入力!M18="","",DBCS(入力!M18))</f>
        <v/>
      </c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37"/>
      <c r="AK62" s="237"/>
      <c r="AL62" s="237"/>
      <c r="AM62" s="237"/>
      <c r="AN62" s="237"/>
      <c r="AO62" s="237"/>
      <c r="AP62" s="237"/>
      <c r="AQ62" s="237"/>
      <c r="AR62" s="237"/>
      <c r="AS62" s="237"/>
      <c r="AT62" s="237"/>
      <c r="AU62" s="237"/>
      <c r="AV62" s="238"/>
      <c r="AW62" s="228" t="str">
        <f>IF(入力!K18="","",IF(入力!K18="70歳到達","99",IF(入力!K18="事業所間異動","08",IF(入力!K18="死亡","99",IF(入力!K18="懲戒","99",IF(入力!K18="その他","99",IF(入力!K18="任意脱退","99","error")))))))</f>
        <v/>
      </c>
      <c r="AX62" s="229"/>
      <c r="AY62" s="229"/>
      <c r="AZ62" s="230"/>
    </row>
    <row r="63" spans="4:52" ht="9.9499999999999993" customHeight="1">
      <c r="D63" s="201"/>
      <c r="E63" s="169"/>
      <c r="F63" s="170"/>
      <c r="G63" s="170"/>
      <c r="H63" s="170"/>
      <c r="I63" s="170"/>
      <c r="J63" s="170"/>
      <c r="K63" s="170"/>
      <c r="L63" s="170"/>
      <c r="M63" s="170"/>
      <c r="N63" s="171"/>
      <c r="O63" s="158"/>
      <c r="P63" s="161"/>
      <c r="Q63" s="217"/>
      <c r="R63" s="214"/>
      <c r="S63" s="161"/>
      <c r="T63" s="161"/>
      <c r="U63" s="217"/>
      <c r="V63" s="66"/>
      <c r="W63" s="239"/>
      <c r="X63" s="239"/>
      <c r="Y63" s="239"/>
      <c r="Z63" s="239"/>
      <c r="AA63" s="239"/>
      <c r="AB63" s="239"/>
      <c r="AC63" s="239"/>
      <c r="AD63" s="239"/>
      <c r="AE63" s="239"/>
      <c r="AF63" s="239"/>
      <c r="AG63" s="239"/>
      <c r="AH63" s="239"/>
      <c r="AI63" s="239"/>
      <c r="AJ63" s="239"/>
      <c r="AK63" s="239"/>
      <c r="AL63" s="239"/>
      <c r="AM63" s="239"/>
      <c r="AN63" s="239"/>
      <c r="AO63" s="239"/>
      <c r="AP63" s="239"/>
      <c r="AQ63" s="239"/>
      <c r="AR63" s="239"/>
      <c r="AS63" s="239"/>
      <c r="AT63" s="239"/>
      <c r="AU63" s="239"/>
      <c r="AV63" s="240"/>
      <c r="AW63" s="231"/>
      <c r="AX63" s="232"/>
      <c r="AY63" s="232"/>
      <c r="AZ63" s="233"/>
    </row>
    <row r="64" spans="4:52" ht="9.9499999999999993" customHeight="1">
      <c r="D64" s="201"/>
      <c r="E64" s="169"/>
      <c r="F64" s="170"/>
      <c r="G64" s="170"/>
      <c r="H64" s="170"/>
      <c r="I64" s="170"/>
      <c r="J64" s="170"/>
      <c r="K64" s="170"/>
      <c r="L64" s="170"/>
      <c r="M64" s="170"/>
      <c r="N64" s="171"/>
      <c r="O64" s="158"/>
      <c r="P64" s="161"/>
      <c r="Q64" s="217"/>
      <c r="R64" s="214"/>
      <c r="S64" s="161"/>
      <c r="T64" s="161"/>
      <c r="U64" s="217"/>
      <c r="V64" s="66"/>
      <c r="W64" s="239"/>
      <c r="X64" s="239"/>
      <c r="Y64" s="239"/>
      <c r="Z64" s="239"/>
      <c r="AA64" s="239"/>
      <c r="AB64" s="239"/>
      <c r="AC64" s="239"/>
      <c r="AD64" s="239"/>
      <c r="AE64" s="239"/>
      <c r="AF64" s="239"/>
      <c r="AG64" s="239"/>
      <c r="AH64" s="239"/>
      <c r="AI64" s="239"/>
      <c r="AJ64" s="239"/>
      <c r="AK64" s="239"/>
      <c r="AL64" s="239"/>
      <c r="AM64" s="239"/>
      <c r="AN64" s="239"/>
      <c r="AO64" s="239"/>
      <c r="AP64" s="239"/>
      <c r="AQ64" s="239"/>
      <c r="AR64" s="239"/>
      <c r="AS64" s="239"/>
      <c r="AT64" s="239"/>
      <c r="AU64" s="239"/>
      <c r="AV64" s="240"/>
      <c r="AW64" s="231"/>
      <c r="AX64" s="232"/>
      <c r="AY64" s="232"/>
      <c r="AZ64" s="233"/>
    </row>
    <row r="65" spans="4:54" ht="9.9499999999999993" customHeight="1">
      <c r="D65" s="201"/>
      <c r="E65" s="169"/>
      <c r="F65" s="170"/>
      <c r="G65" s="170"/>
      <c r="H65" s="170"/>
      <c r="I65" s="170"/>
      <c r="J65" s="170"/>
      <c r="K65" s="170"/>
      <c r="L65" s="170"/>
      <c r="M65" s="170"/>
      <c r="N65" s="171"/>
      <c r="O65" s="158"/>
      <c r="P65" s="161"/>
      <c r="Q65" s="217"/>
      <c r="R65" s="214"/>
      <c r="S65" s="161"/>
      <c r="T65" s="161"/>
      <c r="U65" s="217"/>
      <c r="V65" s="66"/>
      <c r="W65" s="239"/>
      <c r="X65" s="239"/>
      <c r="Y65" s="239"/>
      <c r="Z65" s="239"/>
      <c r="AA65" s="239"/>
      <c r="AB65" s="239"/>
      <c r="AC65" s="239"/>
      <c r="AD65" s="239"/>
      <c r="AE65" s="239"/>
      <c r="AF65" s="239"/>
      <c r="AG65" s="239"/>
      <c r="AH65" s="239"/>
      <c r="AI65" s="239"/>
      <c r="AJ65" s="239"/>
      <c r="AK65" s="239"/>
      <c r="AL65" s="239"/>
      <c r="AM65" s="239"/>
      <c r="AN65" s="239"/>
      <c r="AO65" s="239"/>
      <c r="AP65" s="239"/>
      <c r="AQ65" s="239"/>
      <c r="AR65" s="239"/>
      <c r="AS65" s="239"/>
      <c r="AT65" s="239"/>
      <c r="AU65" s="239"/>
      <c r="AV65" s="240"/>
      <c r="AW65" s="231"/>
      <c r="AX65" s="232"/>
      <c r="AY65" s="232"/>
      <c r="AZ65" s="233"/>
    </row>
    <row r="66" spans="4:54" ht="9.9499999999999993" customHeight="1" thickBot="1">
      <c r="D66" s="202"/>
      <c r="E66" s="172"/>
      <c r="F66" s="173"/>
      <c r="G66" s="173"/>
      <c r="H66" s="173"/>
      <c r="I66" s="173"/>
      <c r="J66" s="173"/>
      <c r="K66" s="173"/>
      <c r="L66" s="173"/>
      <c r="M66" s="173"/>
      <c r="N66" s="174"/>
      <c r="O66" s="159"/>
      <c r="P66" s="162"/>
      <c r="Q66" s="218"/>
      <c r="R66" s="215"/>
      <c r="S66" s="162"/>
      <c r="T66" s="162"/>
      <c r="U66" s="218"/>
      <c r="V66" s="67"/>
      <c r="W66" s="241"/>
      <c r="X66" s="241"/>
      <c r="Y66" s="241"/>
      <c r="Z66" s="241"/>
      <c r="AA66" s="241"/>
      <c r="AB66" s="241"/>
      <c r="AC66" s="241"/>
      <c r="AD66" s="241"/>
      <c r="AE66" s="241"/>
      <c r="AF66" s="241"/>
      <c r="AG66" s="241"/>
      <c r="AH66" s="241"/>
      <c r="AI66" s="241"/>
      <c r="AJ66" s="241"/>
      <c r="AK66" s="241"/>
      <c r="AL66" s="241"/>
      <c r="AM66" s="241"/>
      <c r="AN66" s="241"/>
      <c r="AO66" s="241"/>
      <c r="AP66" s="241"/>
      <c r="AQ66" s="241"/>
      <c r="AR66" s="241"/>
      <c r="AS66" s="241"/>
      <c r="AT66" s="241"/>
      <c r="AU66" s="241"/>
      <c r="AV66" s="242"/>
      <c r="AW66" s="234"/>
      <c r="AX66" s="235"/>
      <c r="AY66" s="235"/>
      <c r="AZ66" s="236"/>
    </row>
    <row r="67" spans="4:54" ht="9.9499999999999993" customHeight="1">
      <c r="D67" s="68"/>
      <c r="E67" s="74"/>
      <c r="F67" s="74"/>
      <c r="G67" s="74"/>
      <c r="H67" s="57"/>
      <c r="I67" s="75"/>
      <c r="J67" s="76"/>
      <c r="K67" s="76"/>
      <c r="L67" s="77"/>
      <c r="M67" s="77"/>
      <c r="N67" s="57"/>
      <c r="O67" s="57"/>
      <c r="P67" s="57"/>
      <c r="Q67" s="57"/>
      <c r="R67" s="57"/>
      <c r="S67" s="57"/>
      <c r="T67" s="53"/>
      <c r="U67" s="78"/>
      <c r="V67" s="78"/>
      <c r="W67" s="78"/>
      <c r="X67" s="78"/>
      <c r="Y67" s="78"/>
      <c r="Z67" s="78"/>
      <c r="AA67" s="78"/>
      <c r="AB67" s="78"/>
      <c r="AC67" s="69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9"/>
      <c r="AP67" s="85"/>
      <c r="AQ67" s="85"/>
      <c r="AR67" s="85"/>
      <c r="AS67" s="85"/>
      <c r="AT67" s="85"/>
      <c r="AU67" s="85"/>
      <c r="AV67" s="70"/>
      <c r="AW67" s="80"/>
      <c r="AX67" s="80"/>
      <c r="AY67" s="80"/>
      <c r="AZ67" s="80"/>
      <c r="BA67" s="80"/>
      <c r="BB67" s="80"/>
    </row>
    <row r="68" spans="4:54" ht="9.9499999999999993" customHeight="1">
      <c r="D68" s="68"/>
      <c r="E68" s="74"/>
      <c r="F68" s="74"/>
      <c r="G68" s="74"/>
      <c r="H68" s="57"/>
      <c r="I68" s="75"/>
      <c r="J68" s="76"/>
      <c r="K68" s="76"/>
      <c r="L68" s="77"/>
      <c r="M68" s="77"/>
      <c r="N68" s="57"/>
      <c r="O68" s="57"/>
      <c r="P68" s="57"/>
      <c r="Q68" s="57"/>
      <c r="R68" s="57"/>
      <c r="S68" s="57"/>
      <c r="T68" s="53"/>
      <c r="U68" s="78"/>
      <c r="V68" s="78"/>
      <c r="W68" s="78"/>
      <c r="X68" s="78"/>
      <c r="Y68" s="78"/>
      <c r="Z68" s="78"/>
      <c r="AA68" s="78"/>
      <c r="AB68" s="78"/>
      <c r="AC68" s="69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9"/>
      <c r="AP68" s="85"/>
      <c r="AQ68" s="85"/>
      <c r="AR68" s="85"/>
      <c r="AS68" s="85"/>
      <c r="AT68" s="85"/>
      <c r="AU68" s="85"/>
      <c r="AV68" s="70"/>
      <c r="AW68" s="80"/>
      <c r="AX68" s="80"/>
      <c r="AY68" s="80"/>
      <c r="AZ68" s="80"/>
      <c r="BA68" s="80"/>
      <c r="BB68" s="80"/>
    </row>
    <row r="70" spans="4:54" ht="12.75" customHeight="1">
      <c r="D70" s="265" t="s">
        <v>26</v>
      </c>
      <c r="E70" s="266"/>
      <c r="F70" s="266"/>
      <c r="G70" s="266"/>
      <c r="H70" s="267"/>
      <c r="I70" s="252" t="str">
        <f>DBCS(入力!E3)</f>
        <v/>
      </c>
      <c r="J70" s="253"/>
      <c r="K70" s="253"/>
      <c r="L70" s="253"/>
      <c r="M70" s="253"/>
      <c r="N70" s="253"/>
      <c r="O70" s="253"/>
      <c r="P70" s="253"/>
      <c r="Q70" s="253"/>
      <c r="R70" s="253"/>
      <c r="S70" s="253"/>
      <c r="T70" s="253"/>
      <c r="U70" s="253"/>
      <c r="V70" s="253"/>
      <c r="W70" s="253"/>
      <c r="X70" s="253"/>
      <c r="Y70" s="253"/>
      <c r="Z70" s="253"/>
      <c r="AA70" s="253"/>
      <c r="AB70" s="253"/>
      <c r="AC70" s="253"/>
      <c r="AD70" s="254"/>
      <c r="AH70" s="264" t="str">
        <f>IF(入力!E11="","",入力!E11)</f>
        <v/>
      </c>
      <c r="AI70" s="264"/>
      <c r="AJ70" s="264"/>
      <c r="AK70" s="264"/>
      <c r="AL70" s="264"/>
      <c r="AM70" s="81" t="s">
        <v>34</v>
      </c>
      <c r="AX70" s="82"/>
      <c r="AY70" s="268" t="s">
        <v>27</v>
      </c>
      <c r="AZ70" s="268"/>
      <c r="BA70" s="83"/>
    </row>
    <row r="71" spans="4:54" ht="12.75" customHeight="1">
      <c r="D71" s="249"/>
      <c r="E71" s="250"/>
      <c r="F71" s="250"/>
      <c r="G71" s="250"/>
      <c r="H71" s="251"/>
      <c r="I71" s="243"/>
      <c r="J71" s="244"/>
      <c r="K71" s="244"/>
      <c r="L71" s="244"/>
      <c r="M71" s="244"/>
      <c r="N71" s="244"/>
      <c r="O71" s="244"/>
      <c r="P71" s="244"/>
      <c r="Q71" s="244"/>
      <c r="R71" s="244"/>
      <c r="S71" s="244"/>
      <c r="T71" s="244"/>
      <c r="U71" s="244"/>
      <c r="V71" s="244"/>
      <c r="W71" s="244"/>
      <c r="X71" s="244"/>
      <c r="Y71" s="244"/>
      <c r="Z71" s="244"/>
      <c r="AA71" s="244"/>
      <c r="AB71" s="244"/>
      <c r="AC71" s="244"/>
      <c r="AD71" s="245"/>
    </row>
    <row r="72" spans="4:54" ht="12.75" customHeight="1">
      <c r="D72" s="249" t="s">
        <v>28</v>
      </c>
      <c r="E72" s="250"/>
      <c r="F72" s="250"/>
      <c r="G72" s="250"/>
      <c r="H72" s="251"/>
      <c r="I72" s="243" t="str">
        <f>DBCS(入力!E4)</f>
        <v/>
      </c>
      <c r="J72" s="244"/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4"/>
      <c r="W72" s="244"/>
      <c r="X72" s="244"/>
      <c r="Y72" s="244"/>
      <c r="Z72" s="244"/>
      <c r="AA72" s="244"/>
      <c r="AB72" s="244"/>
      <c r="AC72" s="244"/>
      <c r="AD72" s="245"/>
    </row>
    <row r="73" spans="4:54" ht="12.75" customHeight="1">
      <c r="D73" s="249"/>
      <c r="E73" s="250"/>
      <c r="F73" s="250"/>
      <c r="G73" s="250"/>
      <c r="H73" s="251"/>
      <c r="I73" s="243"/>
      <c r="J73" s="244"/>
      <c r="K73" s="244"/>
      <c r="L73" s="244"/>
      <c r="M73" s="244"/>
      <c r="N73" s="244"/>
      <c r="O73" s="244"/>
      <c r="P73" s="244"/>
      <c r="Q73" s="244"/>
      <c r="R73" s="244"/>
      <c r="S73" s="244"/>
      <c r="T73" s="244"/>
      <c r="U73" s="244"/>
      <c r="V73" s="244"/>
      <c r="W73" s="244"/>
      <c r="X73" s="244"/>
      <c r="Y73" s="244"/>
      <c r="Z73" s="244"/>
      <c r="AA73" s="244"/>
      <c r="AB73" s="244"/>
      <c r="AC73" s="244"/>
      <c r="AD73" s="245"/>
    </row>
    <row r="74" spans="4:54" ht="12.75" customHeight="1">
      <c r="D74" s="249" t="s">
        <v>29</v>
      </c>
      <c r="E74" s="250"/>
      <c r="F74" s="250"/>
      <c r="G74" s="250"/>
      <c r="H74" s="251"/>
      <c r="I74" s="243" t="str">
        <f>IF(入力!E5="","",入力!E5)</f>
        <v/>
      </c>
      <c r="J74" s="244"/>
      <c r="K74" s="244"/>
      <c r="L74" s="244"/>
      <c r="M74" s="244"/>
      <c r="N74" s="244"/>
      <c r="O74" s="244"/>
      <c r="P74" s="244"/>
      <c r="Q74" s="244"/>
      <c r="R74" s="244"/>
      <c r="S74" s="244"/>
      <c r="T74" s="244"/>
      <c r="U74" s="244"/>
      <c r="V74" s="244"/>
      <c r="W74" s="244"/>
      <c r="X74" s="244"/>
      <c r="Y74" s="244"/>
      <c r="Z74" s="244"/>
      <c r="AA74" s="244"/>
      <c r="AB74" s="244"/>
      <c r="AC74" s="244"/>
      <c r="AD74" s="245"/>
      <c r="AG74" s="265" t="s">
        <v>79</v>
      </c>
      <c r="AH74" s="266"/>
      <c r="AI74" s="266"/>
      <c r="AJ74" s="266"/>
      <c r="AK74" s="267"/>
      <c r="AL74" s="269" t="str">
        <f>IF(入力!E8="","",入力!E8)</f>
        <v/>
      </c>
      <c r="AM74" s="270"/>
      <c r="AN74" s="270"/>
      <c r="AO74" s="270"/>
      <c r="AP74" s="270"/>
      <c r="AQ74" s="270"/>
      <c r="AR74" s="270"/>
      <c r="AS74" s="270"/>
      <c r="AT74" s="270"/>
      <c r="AU74" s="271"/>
    </row>
    <row r="75" spans="4:54" ht="12.75" customHeight="1">
      <c r="D75" s="249"/>
      <c r="E75" s="250"/>
      <c r="F75" s="250"/>
      <c r="G75" s="250"/>
      <c r="H75" s="251"/>
      <c r="I75" s="243"/>
      <c r="J75" s="244"/>
      <c r="K75" s="244"/>
      <c r="L75" s="244"/>
      <c r="M75" s="244"/>
      <c r="N75" s="244"/>
      <c r="O75" s="244"/>
      <c r="P75" s="244"/>
      <c r="Q75" s="244"/>
      <c r="R75" s="244"/>
      <c r="S75" s="244"/>
      <c r="T75" s="244"/>
      <c r="U75" s="244"/>
      <c r="V75" s="244"/>
      <c r="W75" s="244"/>
      <c r="X75" s="244"/>
      <c r="Y75" s="244"/>
      <c r="Z75" s="244"/>
      <c r="AA75" s="244"/>
      <c r="AB75" s="244"/>
      <c r="AC75" s="244"/>
      <c r="AD75" s="245"/>
      <c r="AG75" s="249"/>
      <c r="AH75" s="250"/>
      <c r="AI75" s="250"/>
      <c r="AJ75" s="250"/>
      <c r="AK75" s="251"/>
      <c r="AL75" s="258"/>
      <c r="AM75" s="259"/>
      <c r="AN75" s="259"/>
      <c r="AO75" s="259"/>
      <c r="AP75" s="259"/>
      <c r="AQ75" s="259"/>
      <c r="AR75" s="259"/>
      <c r="AS75" s="259"/>
      <c r="AT75" s="259"/>
      <c r="AU75" s="260"/>
    </row>
    <row r="76" spans="4:54" ht="12.75" customHeight="1">
      <c r="D76" s="249" t="s">
        <v>30</v>
      </c>
      <c r="E76" s="250"/>
      <c r="F76" s="250"/>
      <c r="G76" s="250"/>
      <c r="H76" s="251"/>
      <c r="I76" s="243" t="str">
        <f>DBCS(入力!E6)</f>
        <v/>
      </c>
      <c r="J76" s="244"/>
      <c r="K76" s="244"/>
      <c r="L76" s="244"/>
      <c r="M76" s="244"/>
      <c r="N76" s="244"/>
      <c r="O76" s="244"/>
      <c r="P76" s="244"/>
      <c r="Q76" s="244"/>
      <c r="R76" s="244"/>
      <c r="S76" s="244"/>
      <c r="T76" s="244"/>
      <c r="U76" s="244"/>
      <c r="V76" s="244"/>
      <c r="W76" s="244"/>
      <c r="X76" s="244"/>
      <c r="Y76" s="244"/>
      <c r="Z76" s="244"/>
      <c r="AA76" s="244"/>
      <c r="AB76" s="244"/>
      <c r="AC76" s="244"/>
      <c r="AD76" s="245"/>
      <c r="AG76" s="249" t="s">
        <v>30</v>
      </c>
      <c r="AH76" s="250"/>
      <c r="AI76" s="250"/>
      <c r="AJ76" s="250"/>
      <c r="AK76" s="251"/>
      <c r="AL76" s="258" t="str">
        <f>DBCS(入力!E9)</f>
        <v/>
      </c>
      <c r="AM76" s="259"/>
      <c r="AN76" s="259"/>
      <c r="AO76" s="259"/>
      <c r="AP76" s="259"/>
      <c r="AQ76" s="259"/>
      <c r="AR76" s="259"/>
      <c r="AS76" s="259"/>
      <c r="AT76" s="259"/>
      <c r="AU76" s="260"/>
    </row>
    <row r="77" spans="4:54" ht="12.75" customHeight="1">
      <c r="D77" s="255"/>
      <c r="E77" s="256"/>
      <c r="F77" s="256"/>
      <c r="G77" s="256"/>
      <c r="H77" s="257"/>
      <c r="I77" s="246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247"/>
      <c r="X77" s="247"/>
      <c r="Y77" s="247"/>
      <c r="Z77" s="247"/>
      <c r="AA77" s="247"/>
      <c r="AB77" s="247"/>
      <c r="AC77" s="247"/>
      <c r="AD77" s="248"/>
      <c r="AG77" s="255"/>
      <c r="AH77" s="256"/>
      <c r="AI77" s="256"/>
      <c r="AJ77" s="256"/>
      <c r="AK77" s="257"/>
      <c r="AL77" s="261"/>
      <c r="AM77" s="262"/>
      <c r="AN77" s="262"/>
      <c r="AO77" s="262"/>
      <c r="AP77" s="262"/>
      <c r="AQ77" s="262"/>
      <c r="AR77" s="262"/>
      <c r="AS77" s="262"/>
      <c r="AT77" s="262"/>
      <c r="AU77" s="263"/>
    </row>
  </sheetData>
  <sheetProtection algorithmName="SHA-512" hashValue="CFUpu5a1dw3l7jFtdgrfHACsWkotvkktIT8LKn6tzIaz6yrG/WBjiQf2XADQclSk4CDlWnFT+myrVGWKDnP/rQ==" saltValue="+Zt61goChi2UpxAlIA2kGA==" spinCount="100000" sheet="1" objects="1" scenarios="1"/>
  <mergeCells count="231">
    <mergeCell ref="W62:AV66"/>
    <mergeCell ref="AW62:AZ66"/>
    <mergeCell ref="V33:AV33"/>
    <mergeCell ref="AW33:AZ33"/>
    <mergeCell ref="W34:AV38"/>
    <mergeCell ref="AW34:AZ38"/>
    <mergeCell ref="V47:AV47"/>
    <mergeCell ref="AW47:AZ47"/>
    <mergeCell ref="W48:AV52"/>
    <mergeCell ref="AW48:AZ52"/>
    <mergeCell ref="V61:AV61"/>
    <mergeCell ref="AW61:AZ61"/>
    <mergeCell ref="I70:AD71"/>
    <mergeCell ref="I74:AD75"/>
    <mergeCell ref="AG76:AK77"/>
    <mergeCell ref="AL76:AU77"/>
    <mergeCell ref="E54:N54"/>
    <mergeCell ref="O54:AF54"/>
    <mergeCell ref="AR54:AZ54"/>
    <mergeCell ref="AV55:AV60"/>
    <mergeCell ref="D74:H75"/>
    <mergeCell ref="AH70:AL70"/>
    <mergeCell ref="D70:H71"/>
    <mergeCell ref="AY70:AZ70"/>
    <mergeCell ref="AG74:AK75"/>
    <mergeCell ref="AL74:AU75"/>
    <mergeCell ref="D76:H77"/>
    <mergeCell ref="I72:AD73"/>
    <mergeCell ref="O62:O66"/>
    <mergeCell ref="P62:P66"/>
    <mergeCell ref="Q62:Q66"/>
    <mergeCell ref="R62:R66"/>
    <mergeCell ref="S62:S66"/>
    <mergeCell ref="H55:H60"/>
    <mergeCell ref="P55:W60"/>
    <mergeCell ref="Y55:AF60"/>
    <mergeCell ref="E61:N61"/>
    <mergeCell ref="O61:U61"/>
    <mergeCell ref="AW55:AW60"/>
    <mergeCell ref="AX55:AX60"/>
    <mergeCell ref="AZ41:AZ46"/>
    <mergeCell ref="E47:N47"/>
    <mergeCell ref="O47:U47"/>
    <mergeCell ref="AN41:AN46"/>
    <mergeCell ref="AO41:AO46"/>
    <mergeCell ref="K41:K46"/>
    <mergeCell ref="L41:L46"/>
    <mergeCell ref="M41:M46"/>
    <mergeCell ref="AW41:AW46"/>
    <mergeCell ref="AX41:AX46"/>
    <mergeCell ref="AG41:AH46"/>
    <mergeCell ref="AI41:AK46"/>
    <mergeCell ref="AP41:AP46"/>
    <mergeCell ref="AQ41:AQ46"/>
    <mergeCell ref="AG54:AH54"/>
    <mergeCell ref="AI54:AQ54"/>
    <mergeCell ref="AG55:AH60"/>
    <mergeCell ref="AP55:AP60"/>
    <mergeCell ref="AQ55:AQ60"/>
    <mergeCell ref="I76:AD77"/>
    <mergeCell ref="E62:N66"/>
    <mergeCell ref="AY55:AY60"/>
    <mergeCell ref="AZ55:AZ60"/>
    <mergeCell ref="AM55:AM60"/>
    <mergeCell ref="AN55:AN60"/>
    <mergeCell ref="AO55:AO60"/>
    <mergeCell ref="AR55:AT60"/>
    <mergeCell ref="AU55:AU60"/>
    <mergeCell ref="AL55:AL60"/>
    <mergeCell ref="I55:I60"/>
    <mergeCell ref="J55:J60"/>
    <mergeCell ref="K55:K60"/>
    <mergeCell ref="L55:L60"/>
    <mergeCell ref="M55:M60"/>
    <mergeCell ref="N55:N60"/>
    <mergeCell ref="D72:H73"/>
    <mergeCell ref="D55:D66"/>
    <mergeCell ref="E55:E60"/>
    <mergeCell ref="F55:F60"/>
    <mergeCell ref="G55:G60"/>
    <mergeCell ref="T62:T66"/>
    <mergeCell ref="U62:U66"/>
    <mergeCell ref="AI55:AK60"/>
    <mergeCell ref="D41:D52"/>
    <mergeCell ref="E41:E46"/>
    <mergeCell ref="F41:F46"/>
    <mergeCell ref="G41:G46"/>
    <mergeCell ref="H41:H46"/>
    <mergeCell ref="I41:I46"/>
    <mergeCell ref="E48:N52"/>
    <mergeCell ref="AY41:AY46"/>
    <mergeCell ref="P48:P52"/>
    <mergeCell ref="Q48:Q52"/>
    <mergeCell ref="R48:R52"/>
    <mergeCell ref="S48:S52"/>
    <mergeCell ref="T48:T52"/>
    <mergeCell ref="U48:U52"/>
    <mergeCell ref="AU41:AU46"/>
    <mergeCell ref="AV41:AV46"/>
    <mergeCell ref="Y41:AF46"/>
    <mergeCell ref="N41:N46"/>
    <mergeCell ref="P41:W46"/>
    <mergeCell ref="AL41:AL46"/>
    <mergeCell ref="AM41:AM46"/>
    <mergeCell ref="AR41:AT46"/>
    <mergeCell ref="O48:O52"/>
    <mergeCell ref="J41:J46"/>
    <mergeCell ref="E40:N40"/>
    <mergeCell ref="Q34:Q38"/>
    <mergeCell ref="R34:R38"/>
    <mergeCell ref="S34:S38"/>
    <mergeCell ref="T34:T38"/>
    <mergeCell ref="U34:U38"/>
    <mergeCell ref="AR40:AZ40"/>
    <mergeCell ref="O40:AF40"/>
    <mergeCell ref="AG40:AH40"/>
    <mergeCell ref="AI40:AQ40"/>
    <mergeCell ref="E26:N26"/>
    <mergeCell ref="O26:AF26"/>
    <mergeCell ref="AR26:AZ26"/>
    <mergeCell ref="D27:D38"/>
    <mergeCell ref="E27:E32"/>
    <mergeCell ref="F27:F32"/>
    <mergeCell ref="G27:G32"/>
    <mergeCell ref="H27:H32"/>
    <mergeCell ref="P27:W32"/>
    <mergeCell ref="Y27:AF32"/>
    <mergeCell ref="AL27:AL32"/>
    <mergeCell ref="I27:I32"/>
    <mergeCell ref="J27:J32"/>
    <mergeCell ref="K27:K32"/>
    <mergeCell ref="L27:L32"/>
    <mergeCell ref="M27:M32"/>
    <mergeCell ref="N27:N32"/>
    <mergeCell ref="AV27:AV32"/>
    <mergeCell ref="E33:N33"/>
    <mergeCell ref="O33:U33"/>
    <mergeCell ref="O34:O38"/>
    <mergeCell ref="P34:P38"/>
    <mergeCell ref="E34:N38"/>
    <mergeCell ref="O20:O24"/>
    <mergeCell ref="AW27:AW32"/>
    <mergeCell ref="P20:P24"/>
    <mergeCell ref="Q20:Q24"/>
    <mergeCell ref="R20:R24"/>
    <mergeCell ref="S20:S24"/>
    <mergeCell ref="T20:T24"/>
    <mergeCell ref="U20:U24"/>
    <mergeCell ref="AU27:AU32"/>
    <mergeCell ref="AG26:AH26"/>
    <mergeCell ref="AI26:AQ26"/>
    <mergeCell ref="AG27:AH32"/>
    <mergeCell ref="AI27:AK32"/>
    <mergeCell ref="AP27:AP32"/>
    <mergeCell ref="AQ27:AQ32"/>
    <mergeCell ref="AW20:AZ24"/>
    <mergeCell ref="W20:AV24"/>
    <mergeCell ref="AW13:AW18"/>
    <mergeCell ref="AX13:AX18"/>
    <mergeCell ref="AL13:AL18"/>
    <mergeCell ref="AN13:AN18"/>
    <mergeCell ref="AO13:AO18"/>
    <mergeCell ref="AP13:AP18"/>
    <mergeCell ref="AY27:AY32"/>
    <mergeCell ref="AZ27:AZ32"/>
    <mergeCell ref="AM27:AM32"/>
    <mergeCell ref="AN27:AN32"/>
    <mergeCell ref="AO27:AO32"/>
    <mergeCell ref="AR27:AT32"/>
    <mergeCell ref="AX27:AX32"/>
    <mergeCell ref="AW19:AZ19"/>
    <mergeCell ref="V19:AV19"/>
    <mergeCell ref="AQ13:AQ18"/>
    <mergeCell ref="AM13:AM18"/>
    <mergeCell ref="AY13:AY18"/>
    <mergeCell ref="AZ13:AZ18"/>
    <mergeCell ref="AG13:AH18"/>
    <mergeCell ref="AR13:AT18"/>
    <mergeCell ref="AU13:AU18"/>
    <mergeCell ref="AV13:AV18"/>
    <mergeCell ref="E19:N19"/>
    <mergeCell ref="E20:N24"/>
    <mergeCell ref="D2:G2"/>
    <mergeCell ref="V2:AK3"/>
    <mergeCell ref="E12:N12"/>
    <mergeCell ref="O12:AF12"/>
    <mergeCell ref="D8:F10"/>
    <mergeCell ref="G8:G10"/>
    <mergeCell ref="AG12:AH12"/>
    <mergeCell ref="L13:L18"/>
    <mergeCell ref="M13:M18"/>
    <mergeCell ref="N13:N18"/>
    <mergeCell ref="P13:W18"/>
    <mergeCell ref="Y13:AF18"/>
    <mergeCell ref="D13:D24"/>
    <mergeCell ref="E13:E18"/>
    <mergeCell ref="F13:F18"/>
    <mergeCell ref="G13:G18"/>
    <mergeCell ref="H13:H18"/>
    <mergeCell ref="I13:I18"/>
    <mergeCell ref="J13:J18"/>
    <mergeCell ref="K13:K18"/>
    <mergeCell ref="AI13:AK18"/>
    <mergeCell ref="O19:U19"/>
    <mergeCell ref="D7:F7"/>
    <mergeCell ref="G7:I7"/>
    <mergeCell ref="J7:M7"/>
    <mergeCell ref="R8:R10"/>
    <mergeCell ref="H8:H10"/>
    <mergeCell ref="I8:I10"/>
    <mergeCell ref="J8:J10"/>
    <mergeCell ref="K8:K10"/>
    <mergeCell ref="L8:L10"/>
    <mergeCell ref="M8:M10"/>
    <mergeCell ref="N7:R7"/>
    <mergeCell ref="Q8:Q10"/>
    <mergeCell ref="P8:P10"/>
    <mergeCell ref="O8:O10"/>
    <mergeCell ref="N8:N10"/>
    <mergeCell ref="AW3:AZ3"/>
    <mergeCell ref="AW4:AW6"/>
    <mergeCell ref="S7:V7"/>
    <mergeCell ref="AX4:AX6"/>
    <mergeCell ref="AY4:AY6"/>
    <mergeCell ref="AZ4:AZ6"/>
    <mergeCell ref="AI12:AQ12"/>
    <mergeCell ref="S8:S10"/>
    <mergeCell ref="T8:T10"/>
    <mergeCell ref="U8:U10"/>
    <mergeCell ref="V8:V10"/>
    <mergeCell ref="AR12:AZ12"/>
  </mergeCells>
  <phoneticPr fontId="1"/>
  <pageMargins left="0.19685039370078741" right="0.19685039370078741" top="7.874015748031496E-2" bottom="0.39370078740157483" header="0.31496062992125984" footer="0"/>
  <pageSetup paperSize="9" scale="75" orientation="landscape" r:id="rId1"/>
  <headerFooter>
    <oddFooter>&amp;L&amp;"ＭＳ 明朝,標準"&amp;8報道基金_02k（202508改訂）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D1:BB77"/>
  <sheetViews>
    <sheetView showGridLines="0" zoomScaleNormal="100" zoomScaleSheetLayoutView="70" workbookViewId="0"/>
  </sheetViews>
  <sheetFormatPr defaultColWidth="4.375" defaultRowHeight="12.75" customHeight="1"/>
  <cols>
    <col min="1" max="56" width="3.625" style="2" customWidth="1"/>
    <col min="57" max="16384" width="4.375" style="2"/>
  </cols>
  <sheetData>
    <row r="1" spans="4:52" s="50" customFormat="1" ht="5.0999999999999996" customHeight="1"/>
    <row r="2" spans="4:52" s="50" customFormat="1" ht="12.75" customHeight="1" thickBot="1">
      <c r="D2" s="175"/>
      <c r="E2" s="175"/>
      <c r="F2" s="175"/>
      <c r="G2" s="175"/>
      <c r="T2" s="51"/>
      <c r="U2" s="51"/>
      <c r="V2" s="176" t="s">
        <v>38</v>
      </c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</row>
    <row r="3" spans="4:52" s="50" customFormat="1" ht="12.75" customHeight="1">
      <c r="U3" s="51" t="s">
        <v>15</v>
      </c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W3" s="154" t="s">
        <v>16</v>
      </c>
      <c r="AX3" s="155"/>
      <c r="AY3" s="155"/>
      <c r="AZ3" s="156"/>
    </row>
    <row r="4" spans="4:52" s="50" customFormat="1" ht="12.75" customHeight="1">
      <c r="AH4" s="52"/>
      <c r="AI4" s="53"/>
      <c r="AJ4" s="53"/>
      <c r="AW4" s="157"/>
      <c r="AX4" s="160"/>
      <c r="AY4" s="160"/>
      <c r="AZ4" s="163"/>
    </row>
    <row r="5" spans="4:52" s="50" customFormat="1" ht="12.75" customHeight="1">
      <c r="AH5" s="52"/>
      <c r="AI5" s="53"/>
      <c r="AJ5" s="53"/>
      <c r="AW5" s="158"/>
      <c r="AX5" s="161"/>
      <c r="AY5" s="161"/>
      <c r="AZ5" s="164"/>
    </row>
    <row r="6" spans="4:52" s="50" customFormat="1" ht="12.75" customHeight="1" thickBot="1">
      <c r="AC6" s="52"/>
      <c r="AD6" s="52"/>
      <c r="AE6" s="52"/>
      <c r="AF6" s="52"/>
      <c r="AG6" s="52"/>
      <c r="AH6" s="52"/>
      <c r="AV6" s="54"/>
      <c r="AW6" s="159"/>
      <c r="AX6" s="162"/>
      <c r="AY6" s="162"/>
      <c r="AZ6" s="165"/>
    </row>
    <row r="7" spans="4:52" s="50" customFormat="1" ht="12.75" customHeight="1">
      <c r="D7" s="154" t="s">
        <v>72</v>
      </c>
      <c r="E7" s="155"/>
      <c r="F7" s="156"/>
      <c r="G7" s="154" t="s">
        <v>73</v>
      </c>
      <c r="H7" s="155"/>
      <c r="I7" s="156"/>
      <c r="J7" s="154" t="s">
        <v>17</v>
      </c>
      <c r="K7" s="155"/>
      <c r="L7" s="155"/>
      <c r="M7" s="156"/>
      <c r="N7" s="154" t="s">
        <v>18</v>
      </c>
      <c r="O7" s="155"/>
      <c r="P7" s="155"/>
      <c r="Q7" s="155"/>
      <c r="R7" s="156"/>
      <c r="S7" s="154" t="s">
        <v>71</v>
      </c>
      <c r="T7" s="155"/>
      <c r="U7" s="155"/>
      <c r="V7" s="156"/>
      <c r="AD7" s="52"/>
      <c r="AE7" s="52"/>
      <c r="AF7" s="52"/>
      <c r="AG7" s="52"/>
      <c r="AH7" s="52"/>
    </row>
    <row r="8" spans="4:52" s="50" customFormat="1" ht="12.75" customHeight="1">
      <c r="D8" s="180">
        <v>8</v>
      </c>
      <c r="E8" s="181"/>
      <c r="F8" s="182"/>
      <c r="G8" s="157">
        <v>0</v>
      </c>
      <c r="H8" s="160">
        <v>2</v>
      </c>
      <c r="I8" s="160">
        <v>0</v>
      </c>
      <c r="J8" s="157">
        <v>0</v>
      </c>
      <c r="K8" s="160">
        <v>0</v>
      </c>
      <c r="L8" s="160">
        <v>8</v>
      </c>
      <c r="M8" s="163">
        <v>8</v>
      </c>
      <c r="N8" s="157" t="str">
        <f>IF(入力!E2="","",LEFT(RIGHT(CONCATENATE("      ",入力!E2),5),1))</f>
        <v/>
      </c>
      <c r="O8" s="160" t="str">
        <f>IF(入力!E2="","",MID(RIGHT(CONCATENATE("      ",入力!E2),5),2,1))</f>
        <v/>
      </c>
      <c r="P8" s="160" t="str">
        <f>IF(入力!E2="","",MID(RIGHT(CONCATENATE("      ",入力!E2),5),3,1))</f>
        <v/>
      </c>
      <c r="Q8" s="160" t="str">
        <f>IF(入力!E2="","",MID(RIGHT(CONCATENATE("      ",入力!E2),5),4,1))</f>
        <v/>
      </c>
      <c r="R8" s="163" t="str">
        <f>IF(入力!E2="","",RIGHT(RIGHT(CONCATENATE("      ",入力!E2),5),1))</f>
        <v/>
      </c>
      <c r="S8" s="157" t="s">
        <v>80</v>
      </c>
      <c r="T8" s="160">
        <v>1</v>
      </c>
      <c r="U8" s="160">
        <v>1</v>
      </c>
      <c r="V8" s="163">
        <v>9</v>
      </c>
      <c r="AE8" s="52"/>
      <c r="AF8" s="52"/>
      <c r="AG8" s="52"/>
      <c r="AH8" s="52"/>
      <c r="AR8" s="81"/>
      <c r="AS8" s="55"/>
      <c r="AV8" s="56"/>
    </row>
    <row r="9" spans="4:52" s="50" customFormat="1" ht="12.75" customHeight="1">
      <c r="D9" s="183"/>
      <c r="E9" s="184"/>
      <c r="F9" s="185"/>
      <c r="G9" s="158"/>
      <c r="H9" s="161"/>
      <c r="I9" s="161"/>
      <c r="J9" s="158"/>
      <c r="K9" s="161"/>
      <c r="L9" s="161"/>
      <c r="M9" s="164"/>
      <c r="N9" s="158"/>
      <c r="O9" s="161"/>
      <c r="P9" s="161"/>
      <c r="Q9" s="161"/>
      <c r="R9" s="164"/>
      <c r="S9" s="158"/>
      <c r="T9" s="161"/>
      <c r="U9" s="161"/>
      <c r="V9" s="164"/>
      <c r="AE9" s="52"/>
      <c r="AF9" s="52"/>
      <c r="AG9" s="52"/>
      <c r="AH9" s="52"/>
      <c r="AN9" s="81"/>
      <c r="AO9" s="55"/>
      <c r="AR9" s="56"/>
    </row>
    <row r="10" spans="4:52" s="50" customFormat="1" ht="12.75" customHeight="1" thickBot="1">
      <c r="D10" s="186"/>
      <c r="E10" s="187"/>
      <c r="F10" s="188"/>
      <c r="G10" s="159"/>
      <c r="H10" s="162"/>
      <c r="I10" s="162"/>
      <c r="J10" s="159"/>
      <c r="K10" s="162"/>
      <c r="L10" s="162"/>
      <c r="M10" s="165"/>
      <c r="N10" s="159"/>
      <c r="O10" s="162"/>
      <c r="P10" s="162"/>
      <c r="Q10" s="162"/>
      <c r="R10" s="165"/>
      <c r="S10" s="159"/>
      <c r="T10" s="162"/>
      <c r="U10" s="162"/>
      <c r="V10" s="165"/>
      <c r="W10" s="57"/>
      <c r="X10" s="57"/>
      <c r="Y10" s="57"/>
      <c r="AN10" s="81"/>
      <c r="AO10" s="57"/>
      <c r="AP10" s="57"/>
      <c r="AQ10" s="57"/>
      <c r="AR10" s="57"/>
    </row>
    <row r="11" spans="4:52" ht="5.0999999999999996" customHeight="1" thickBot="1"/>
    <row r="12" spans="4:52" ht="12.75" customHeight="1">
      <c r="D12" s="35" t="s">
        <v>19</v>
      </c>
      <c r="E12" s="288" t="s">
        <v>20</v>
      </c>
      <c r="F12" s="289"/>
      <c r="G12" s="289"/>
      <c r="H12" s="289"/>
      <c r="I12" s="289"/>
      <c r="J12" s="289"/>
      <c r="K12" s="289"/>
      <c r="L12" s="289"/>
      <c r="M12" s="289"/>
      <c r="N12" s="290"/>
      <c r="O12" s="272" t="s">
        <v>21</v>
      </c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4"/>
      <c r="AG12" s="291" t="s">
        <v>23</v>
      </c>
      <c r="AH12" s="292"/>
      <c r="AI12" s="272" t="s">
        <v>22</v>
      </c>
      <c r="AJ12" s="273"/>
      <c r="AK12" s="273"/>
      <c r="AL12" s="273"/>
      <c r="AM12" s="273"/>
      <c r="AN12" s="273"/>
      <c r="AO12" s="273"/>
      <c r="AP12" s="273"/>
      <c r="AQ12" s="274"/>
      <c r="AR12" s="272" t="s">
        <v>39</v>
      </c>
      <c r="AS12" s="273"/>
      <c r="AT12" s="273"/>
      <c r="AU12" s="273"/>
      <c r="AV12" s="273"/>
      <c r="AW12" s="273"/>
      <c r="AX12" s="273"/>
      <c r="AY12" s="273"/>
      <c r="AZ12" s="274"/>
    </row>
    <row r="13" spans="4:52" ht="9.9499999999999993" customHeight="1">
      <c r="D13" s="275">
        <v>5</v>
      </c>
      <c r="E13" s="278" t="str">
        <f>IF(入力!E19="","",LEFT(RIGHT(CONCATENATE("          ",入力!E19),10),1))</f>
        <v/>
      </c>
      <c r="F13" s="281" t="str">
        <f>IF(入力!E19="","",MID(RIGHT(CONCATENATE("          ",入力!E19),10),2,1))</f>
        <v/>
      </c>
      <c r="G13" s="281" t="str">
        <f>IF(入力!E19="","",MID(RIGHT(CONCATENATE("          ",入力!E19),10),3,1))</f>
        <v/>
      </c>
      <c r="H13" s="281" t="str">
        <f>IF(入力!E19="","",MID(RIGHT(CONCATENATE("          ",入力!E19),10),4,1))</f>
        <v/>
      </c>
      <c r="I13" s="281" t="str">
        <f>IF(入力!E19="","",MID(RIGHT(CONCATENATE("          ",入力!E19),10),5,1))</f>
        <v/>
      </c>
      <c r="J13" s="281" t="str">
        <f>IF(入力!E19="","",MID(RIGHT(CONCATENATE("          ",入力!E19),10),6,1))</f>
        <v/>
      </c>
      <c r="K13" s="281" t="str">
        <f>IF(入力!E19="","",MID(RIGHT(CONCATENATE("          ",入力!E19),10),7,1))</f>
        <v/>
      </c>
      <c r="L13" s="281" t="str">
        <f>IF(入力!E19="","",MID(RIGHT(CONCATENATE("          ",入力!E19),10),8,1))</f>
        <v/>
      </c>
      <c r="M13" s="281" t="str">
        <f>IF(入力!E19="","",MID(RIGHT(CONCATENATE("          ",入力!E19),10),9,1))</f>
        <v/>
      </c>
      <c r="N13" s="284" t="str">
        <f>IF(入力!E19="","",RIGHT(RIGHT(CONCATENATE("          ",入力!E19),10),1))</f>
        <v/>
      </c>
      <c r="O13" s="25" t="s">
        <v>24</v>
      </c>
      <c r="P13" s="313" t="str">
        <f>IF(入力!F19="","",入力!F19)</f>
        <v/>
      </c>
      <c r="Q13" s="313"/>
      <c r="R13" s="313"/>
      <c r="S13" s="313"/>
      <c r="T13" s="313"/>
      <c r="U13" s="313"/>
      <c r="V13" s="313"/>
      <c r="W13" s="314"/>
      <c r="X13" s="26" t="s">
        <v>25</v>
      </c>
      <c r="Y13" s="313" t="str">
        <f>IF(入力!G19="","",入力!G19)</f>
        <v/>
      </c>
      <c r="Z13" s="313"/>
      <c r="AA13" s="313"/>
      <c r="AB13" s="313"/>
      <c r="AC13" s="313"/>
      <c r="AD13" s="313"/>
      <c r="AE13" s="313"/>
      <c r="AF13" s="319"/>
      <c r="AG13" s="299" t="str">
        <f>IF(入力!H19="","",入力!H19)</f>
        <v/>
      </c>
      <c r="AH13" s="308"/>
      <c r="AI13" s="299" t="str">
        <f>IF(入力!I19="","",IF((VALUE(TEXT(入力!I19,"yyyymmdd"))-20190501)&gt;=0,"令和",IF((VALUE(TEXT(入力!I19,"yyyymmdd"))-19890108)&gt;=0,"平成","昭和")))</f>
        <v/>
      </c>
      <c r="AJ13" s="300" t="str">
        <f t="shared" ref="AI13:AK18" si="0">IF($B13="","",IF((VALUE(TEXT($B13,"yyyymmdd"))-20190501)&gt;=0,"9 ： 令和",IF((VALUE(TEXT($B13,"yyyymmdd"))-19890108)&gt;=0,"7 ： 平成","5 ： 昭和")))</f>
        <v/>
      </c>
      <c r="AK13" s="301" t="str">
        <f t="shared" si="0"/>
        <v/>
      </c>
      <c r="AL13" s="293" t="str">
        <f>IF(入力!I19="","",IF((VALUE(TEXT(入力!I19,"yyyymmdd"))-20190501)&lt;0,LEFT(IF((VALUE(TEXT(入力!I19,"yyyymmdd"))-19890108)&gt;=0,RIGHT(CONCATENATE("0",TEXT(入力!I19,"yyyymmdd")-19880000),6),TEXT(入力!I19,"yyyymmdd")-19250000),1),IF((TEXT(入力!I19,"yyyymmdd")-20180000)&lt;100000,0,LEFT(TEXT(入力!I19,"yyyymmdd")-20180000,1))))</f>
        <v/>
      </c>
      <c r="AM13" s="296" t="str">
        <f>IF(入力!I19="","",IF((VALUE(TEXT(入力!I19,"yyyymmdd"))-20190501)&lt;0,MID(IF((VALUE(TEXT(入力!I19,"yyyymmdd"))-19890108)&gt;=0,RIGHT(CONCATENATE("0",TEXT(入力!I19,"yyyymmdd")-19880000),6),TEXT(入力!I19,"yyyymmdd")-19250000),2,1),IF((TEXT(入力!I19,"yyyymmdd")-20180000)&lt;100000,LEFT(TEXT(入力!I19,"yyyymmdd")-20180000,1),MID(TEXT(入力!I19,"yyyymmdd")-20180000,2,1))))</f>
        <v/>
      </c>
      <c r="AN13" s="293" t="str">
        <f>IF(入力!I19="","",IF((VALUE(TEXT(入力!I19,"yyyymmdd"))-20190501)&lt;0,MID(IF((VALUE(TEXT(入力!I19,"yyyymmdd"))-19890108)&gt;=0,RIGHT(CONCATENATE("0",TEXT(入力!I19,"yyyymmdd")-19880000),6),TEXT(入力!I19,"yyyymmdd")-19250000),3,1),IF((TEXT(入力!I19,"yyyymmdd")-20180000)&lt;100000,MID(TEXT(入力!I19,"yyyymmdd")-20180000,2,1),MID(TEXT(入力!I19,"yyyymmdd")-20180000,3,1))))</f>
        <v/>
      </c>
      <c r="AO13" s="296" t="str">
        <f>IF(入力!I19="","",IF((VALUE(TEXT(入力!I19,"yyyymmdd"))-20190501)&lt;0,MID(IF((VALUE(TEXT(入力!I19,"yyyymmdd"))-19890108)&gt;=0,RIGHT(CONCATENATE("0",TEXT(入力!I19,"yyyymmdd")-19880000),6),TEXT(入力!I19,"yyyymmdd")-19250000),4,1),IF((TEXT(入力!I19,"yyyymmdd")-20180000)&lt;100000,MID(TEXT(入力!I19,"yyyymmdd")-20180000,3,1),MID(TEXT(入力!I19,"yyyymmdd")-20180000,4,1))))</f>
        <v/>
      </c>
      <c r="AP13" s="293" t="str">
        <f>IF(入力!I19="","",IF((VALUE(TEXT(入力!I19,"yyyymmdd"))-20190501)&lt;0,MID(IF((VALUE(TEXT(入力!I19,"yyyymmdd"))-19890108)&gt;=0,RIGHT(CONCATENATE("0",TEXT(入力!I19,"yyyymmdd")-19880000),6),TEXT(入力!I19,"yyyymmdd")-19250000),5,1),IF((TEXT(入力!I19,"yyyymmdd")-20180000)&lt;100000,MID(TEXT(入力!I19,"yyyymmdd")-20180000,4,1),MID(TEXT(入力!I19,"yyyymmdd")-20180000,5,1))))</f>
        <v/>
      </c>
      <c r="AQ13" s="284" t="str">
        <f>IF(入力!I19="","",IF((VALUE(TEXT(入力!I19,"yyyymmdd"))-20190501)&lt;0,RIGHT(IF((VALUE(TEXT(入力!I19,"yyyymmdd"))-19890108)&gt;=0,RIGHT(CONCATENATE("0",TEXT(入力!I19,"yyyymmdd")-19880000),6),TEXT(入力!I19,"yyyymmdd")-19250000),1),RIGHT(TEXT(入力!I19,"yyyymmdd")-20180000,1)))</f>
        <v/>
      </c>
      <c r="AR13" s="299" t="str">
        <f>IF(入力!J19="","",IF((VALUE(TEXT(入力!J19,"yyyymmdd"))-20190501)&gt;=0,"令和",IF((VALUE(TEXT(入力!J19,"yyyymmdd"))-19890108)&gt;=0,"平成","昭和")))</f>
        <v/>
      </c>
      <c r="AS13" s="300" t="str">
        <f t="shared" ref="AR13:AT18" si="1">IF($B13="","",IF((VALUE(TEXT($B13,"yyyymmdd"))-20190501)&gt;=0,"9 ： 令和",IF((VALUE(TEXT($B13,"yyyymmdd"))-19890108)&gt;=0,"7 ： 平成","5 ： 昭和")))</f>
        <v/>
      </c>
      <c r="AT13" s="301" t="str">
        <f t="shared" si="1"/>
        <v/>
      </c>
      <c r="AU13" s="293" t="str">
        <f>IF(入力!J19="","",IF((VALUE(TEXT(入力!J19,"yyyymmdd"))-20181001)&lt;0,"×",IF((VALUE(TEXT(入力!J19,"yyyymmdd")))&lt;20190501,LEFT(TEXT(入力!J19,"yyyymmdd")-19880000,1),IF((TEXT(入力!J19,"yyyymmdd")-20180000)&lt;100000,0,LEFT(TEXT(入力!J19,"yyyymmdd")-20180000,1)))))</f>
        <v/>
      </c>
      <c r="AV13" s="296" t="str">
        <f>IF(入力!J19="","",IF((VALUE(TEXT(入力!J19,"yyyymmdd"))-20181001)&lt;0,"×",IF((VALUE(TEXT(入力!J19,"yyyymmdd")))&lt;20190501,MID(TEXT(入力!J19,"yyyymmdd")-19880000,2,1),IF((TEXT(入力!J19,"yyyymmdd")-20180000)&lt;100000,LEFT(TEXT(入力!J19,"yyyymmdd")-20180000,1),MID(TEXT(入力!J19,"yyyymmdd")-20180000,2,1)))))</f>
        <v/>
      </c>
      <c r="AW13" s="293" t="str">
        <f>IF(入力!J19="","",IF((VALUE(TEXT(入力!J19,"yyyymmdd"))-20181001)&lt;0,"×",IF((VALUE(TEXT(入力!J19,"yyyymmdd")))&lt;20190501,MID(TEXT(入力!J19,"yyyymmdd")-19880000,3,1),IF((TEXT(入力!J19,"yyyymmdd")-20180000)&lt;100000,MID(TEXT(入力!J19,"yyyymmdd")-20180000,2,1),MID(TEXT(入力!J19,"yyyymmdd")-20180000,3,1)))))</f>
        <v/>
      </c>
      <c r="AX13" s="296" t="str">
        <f>IF(入力!J19="","",IF((VALUE(TEXT(入力!J19,"yyyymmdd"))-20181001)&lt;0,"×",IF((VALUE(TEXT(入力!J19,"yyyymmdd")))&lt;20190501,MID(TEXT(入力!J19,"yyyymmdd")-19880000,4,1),IF((TEXT(入力!J19,"yyyymmdd")-20180000)&lt;100000,MID(TEXT(入力!J19,"yyyymmdd")-20180000,3,1),MID(TEXT(入力!J19,"yyyymmdd")-20180000,4,1)))))</f>
        <v/>
      </c>
      <c r="AY13" s="293" t="str">
        <f>IF(入力!J19="","",IF((VALUE(TEXT(入力!J19,"yyyymmdd"))-20181001)&lt;0,"×",IF((VALUE(TEXT(入力!J19,"yyyymmdd")))&lt;20190501,MID(TEXT(入力!J19,"yyyymmdd")-19880000,5,1),IF((TEXT(入力!J19,"yyyymmdd")-20180000)&lt;100000,MID(TEXT(入力!J19,"yyyymmdd")-20180000,4,1),MID(TEXT(入力!J19,"yyyymmdd")-20180000,5,1)))))</f>
        <v/>
      </c>
      <c r="AZ13" s="284" t="str">
        <f>IF(入力!J19="","",IF((VALUE(TEXT(入力!J19,"yyyymmdd"))-20181001)&lt;0,"×",IF((VALUE(TEXT(入力!J19,"yyyymmdd")))&lt;20190501,RIGHT(TEXT(入力!J19,"yyyymmdd")-19880000,1),RIGHT(TEXT(入力!J19,"yyyymmdd")-20180000,1))))</f>
        <v/>
      </c>
    </row>
    <row r="14" spans="4:52" ht="9.9499999999999993" customHeight="1">
      <c r="D14" s="276"/>
      <c r="E14" s="279"/>
      <c r="F14" s="282"/>
      <c r="G14" s="282"/>
      <c r="H14" s="282"/>
      <c r="I14" s="282"/>
      <c r="J14" s="282"/>
      <c r="K14" s="282"/>
      <c r="L14" s="282"/>
      <c r="M14" s="282"/>
      <c r="N14" s="285"/>
      <c r="O14" s="5"/>
      <c r="P14" s="315"/>
      <c r="Q14" s="315"/>
      <c r="R14" s="315"/>
      <c r="S14" s="315"/>
      <c r="T14" s="315"/>
      <c r="U14" s="315"/>
      <c r="V14" s="315"/>
      <c r="W14" s="316"/>
      <c r="X14" s="6"/>
      <c r="Y14" s="315"/>
      <c r="Z14" s="315"/>
      <c r="AA14" s="315"/>
      <c r="AB14" s="315"/>
      <c r="AC14" s="315"/>
      <c r="AD14" s="315"/>
      <c r="AE14" s="315"/>
      <c r="AF14" s="320"/>
      <c r="AG14" s="309"/>
      <c r="AH14" s="310"/>
      <c r="AI14" s="302" t="str">
        <f t="shared" si="0"/>
        <v/>
      </c>
      <c r="AJ14" s="303" t="str">
        <f t="shared" si="0"/>
        <v/>
      </c>
      <c r="AK14" s="304" t="str">
        <f t="shared" si="0"/>
        <v/>
      </c>
      <c r="AL14" s="294" t="str">
        <f t="shared" ref="AL14:AL18" si="2">IF($B14="","",IF((VALUE(TEXT(AK14,"yyyymmdd"))-20190501)&lt;0,LEFT(IF((VALUE(TEXT(AK14,"yyyymmdd"))-19890108)&gt;=0,RIGHT(CONCATENATE("0",TEXT($B14,"yyyymmdd")-19880000),6),TEXT($B14,"yyyymmdd")-19250000),1),IF((TEXT($B14,"yyyymmdd")-20180000)&lt;100000,0,LEFT(TEXT($B14,"yyyymmdd")-20180000,1))))</f>
        <v/>
      </c>
      <c r="AM14" s="297" t="str">
        <f t="shared" ref="AM14:AM18" si="3">IF($B14="","",IF((VALUE(TEXT(AK14,"yyyymmdd"))-20190501)&lt;0,MID(IF((VALUE(TEXT($B14,"yyyymmdd"))-19890108)&gt;=0,RIGHT(CONCATENATE("0",TEXT($B14,"yyyymmdd")-19880000),6),TEXT($B14,"yyyymmdd")-19250000),2,1),IF((TEXT($B14,"yyyymmdd")-20180000)&lt;100000,LEFT(TEXT($B14,"yyyymmdd")-20180000,1),MID(TEXT($B14,"yyyymmdd")-20180000,2,1))))</f>
        <v/>
      </c>
      <c r="AN14" s="294" t="str">
        <f t="shared" ref="AN14:AN18" si="4">IF($B14="","",IF((VALUE(TEXT(AK14,"yyyymmdd"))-20190501)&lt;0,MID(IF((VALUE(TEXT($B14,"yyyymmdd"))-19890108)&gt;=0,RIGHT(CONCATENATE("0",TEXT($B14,"yyyymmdd")-19880000),6),TEXT($B14,"yyyymmdd")-19250000),3,1),IF((TEXT($B14,"yyyymmdd")-20180000)&lt;100000,MID(TEXT($B14,"yyyymmdd")-20180000,2,1),MID(TEXT($B14,"yyyymmdd")-20180000,3,1))))</f>
        <v/>
      </c>
      <c r="AO14" s="297" t="str">
        <f t="shared" ref="AO14:AO18" si="5">IF($B14="","",IF((VALUE(TEXT(AK14,"yyyymmdd"))-20190501)&lt;0,MID(IF((VALUE(TEXT($B14,"yyyymmdd"))-19890108)&gt;=0,RIGHT(CONCATENATE("0",TEXT($B14,"yyyymmdd")-19880000),6),TEXT($B14,"yyyymmdd")-19250000),4,1),IF((TEXT($B14,"yyyymmdd")-20180000)&lt;100000,MID(TEXT($B14,"yyyymmdd")-20180000,3,1),MID(TEXT($B14,"yyyymmdd")-20180000,4,1))))</f>
        <v/>
      </c>
      <c r="AP14" s="294" t="str">
        <f t="shared" ref="AP14:AP18" si="6">IF($B14="","",IF((VALUE(TEXT(AK14,"yyyymmdd"))-20190501)&lt;0,MID(IF((VALUE(TEXT($B14,"yyyymmdd"))-19890108)&gt;=0,RIGHT(CONCATENATE("0",TEXT($B14,"yyyymmdd")-19880000),6),TEXT($B14,"yyyymmdd")-19250000),5,1),IF((TEXT($B14,"yyyymmdd")-20180000)&lt;100000,MID(TEXT($B14,"yyyymmdd")-20180000,4,1),MID(TEXT($B14,"yyyymmdd")-20180000,5,1))))</f>
        <v/>
      </c>
      <c r="AQ14" s="285" t="str">
        <f t="shared" ref="AQ14:AQ18" si="7">IF($B14="","",IF((VALUE(TEXT(AK14,"yyyymmdd"))-20190501)&lt;0,RIGHT(IF((VALUE(TEXT($B14,"yyyymmdd"))-19890108)&gt;=0,RIGHT(CONCATENATE("0",TEXT($B14,"yyyymmdd")-19880000),6),TEXT($B14,"yyyymmdd")-19250000),1),RIGHT(TEXT($B14,"yyyymmdd")-20180000,1)))</f>
        <v/>
      </c>
      <c r="AR14" s="302" t="str">
        <f t="shared" si="1"/>
        <v/>
      </c>
      <c r="AS14" s="303" t="str">
        <f t="shared" si="1"/>
        <v/>
      </c>
      <c r="AT14" s="304" t="str">
        <f t="shared" si="1"/>
        <v/>
      </c>
      <c r="AU14" s="294"/>
      <c r="AV14" s="297"/>
      <c r="AW14" s="294"/>
      <c r="AX14" s="297"/>
      <c r="AY14" s="294"/>
      <c r="AZ14" s="285"/>
    </row>
    <row r="15" spans="4:52" ht="9.9499999999999993" customHeight="1">
      <c r="D15" s="276"/>
      <c r="E15" s="279"/>
      <c r="F15" s="282"/>
      <c r="G15" s="282"/>
      <c r="H15" s="282"/>
      <c r="I15" s="282"/>
      <c r="J15" s="282"/>
      <c r="K15" s="282"/>
      <c r="L15" s="282"/>
      <c r="M15" s="282"/>
      <c r="N15" s="285"/>
      <c r="O15" s="5"/>
      <c r="P15" s="315"/>
      <c r="Q15" s="315"/>
      <c r="R15" s="315"/>
      <c r="S15" s="315"/>
      <c r="T15" s="315"/>
      <c r="U15" s="315"/>
      <c r="V15" s="315"/>
      <c r="W15" s="316"/>
      <c r="X15" s="6"/>
      <c r="Y15" s="315"/>
      <c r="Z15" s="315"/>
      <c r="AA15" s="315"/>
      <c r="AB15" s="315"/>
      <c r="AC15" s="315"/>
      <c r="AD15" s="315"/>
      <c r="AE15" s="315"/>
      <c r="AF15" s="320"/>
      <c r="AG15" s="309"/>
      <c r="AH15" s="310"/>
      <c r="AI15" s="302" t="str">
        <f t="shared" si="0"/>
        <v/>
      </c>
      <c r="AJ15" s="303" t="str">
        <f t="shared" si="0"/>
        <v/>
      </c>
      <c r="AK15" s="304" t="str">
        <f t="shared" si="0"/>
        <v/>
      </c>
      <c r="AL15" s="294" t="str">
        <f t="shared" si="2"/>
        <v/>
      </c>
      <c r="AM15" s="297" t="str">
        <f t="shared" si="3"/>
        <v/>
      </c>
      <c r="AN15" s="294" t="str">
        <f t="shared" si="4"/>
        <v/>
      </c>
      <c r="AO15" s="297" t="str">
        <f t="shared" si="5"/>
        <v/>
      </c>
      <c r="AP15" s="294" t="str">
        <f t="shared" si="6"/>
        <v/>
      </c>
      <c r="AQ15" s="285" t="str">
        <f t="shared" si="7"/>
        <v/>
      </c>
      <c r="AR15" s="302" t="str">
        <f t="shared" si="1"/>
        <v/>
      </c>
      <c r="AS15" s="303" t="str">
        <f t="shared" si="1"/>
        <v/>
      </c>
      <c r="AT15" s="304" t="str">
        <f t="shared" si="1"/>
        <v/>
      </c>
      <c r="AU15" s="294"/>
      <c r="AV15" s="297"/>
      <c r="AW15" s="294"/>
      <c r="AX15" s="297"/>
      <c r="AY15" s="294"/>
      <c r="AZ15" s="285"/>
    </row>
    <row r="16" spans="4:52" ht="9.9499999999999993" customHeight="1">
      <c r="D16" s="276"/>
      <c r="E16" s="279"/>
      <c r="F16" s="282"/>
      <c r="G16" s="282"/>
      <c r="H16" s="282"/>
      <c r="I16" s="282"/>
      <c r="J16" s="282"/>
      <c r="K16" s="282"/>
      <c r="L16" s="282"/>
      <c r="M16" s="282"/>
      <c r="N16" s="285"/>
      <c r="O16" s="5"/>
      <c r="P16" s="315"/>
      <c r="Q16" s="315"/>
      <c r="R16" s="315"/>
      <c r="S16" s="315"/>
      <c r="T16" s="315"/>
      <c r="U16" s="315"/>
      <c r="V16" s="315"/>
      <c r="W16" s="316"/>
      <c r="X16" s="6"/>
      <c r="Y16" s="315"/>
      <c r="Z16" s="315"/>
      <c r="AA16" s="315"/>
      <c r="AB16" s="315"/>
      <c r="AC16" s="315"/>
      <c r="AD16" s="315"/>
      <c r="AE16" s="315"/>
      <c r="AF16" s="320"/>
      <c r="AG16" s="309"/>
      <c r="AH16" s="310"/>
      <c r="AI16" s="302" t="str">
        <f t="shared" si="0"/>
        <v/>
      </c>
      <c r="AJ16" s="303" t="str">
        <f t="shared" si="0"/>
        <v/>
      </c>
      <c r="AK16" s="304" t="str">
        <f t="shared" si="0"/>
        <v/>
      </c>
      <c r="AL16" s="294" t="str">
        <f t="shared" si="2"/>
        <v/>
      </c>
      <c r="AM16" s="297" t="str">
        <f t="shared" si="3"/>
        <v/>
      </c>
      <c r="AN16" s="294" t="str">
        <f t="shared" si="4"/>
        <v/>
      </c>
      <c r="AO16" s="297" t="str">
        <f t="shared" si="5"/>
        <v/>
      </c>
      <c r="AP16" s="294" t="str">
        <f t="shared" si="6"/>
        <v/>
      </c>
      <c r="AQ16" s="285" t="str">
        <f t="shared" si="7"/>
        <v/>
      </c>
      <c r="AR16" s="302" t="str">
        <f t="shared" si="1"/>
        <v/>
      </c>
      <c r="AS16" s="303" t="str">
        <f t="shared" si="1"/>
        <v/>
      </c>
      <c r="AT16" s="304" t="str">
        <f t="shared" si="1"/>
        <v/>
      </c>
      <c r="AU16" s="294"/>
      <c r="AV16" s="297"/>
      <c r="AW16" s="294"/>
      <c r="AX16" s="297"/>
      <c r="AY16" s="294"/>
      <c r="AZ16" s="285"/>
    </row>
    <row r="17" spans="4:52" ht="9.9499999999999993" customHeight="1">
      <c r="D17" s="276"/>
      <c r="E17" s="279"/>
      <c r="F17" s="282"/>
      <c r="G17" s="282"/>
      <c r="H17" s="282"/>
      <c r="I17" s="282"/>
      <c r="J17" s="282"/>
      <c r="K17" s="282"/>
      <c r="L17" s="282"/>
      <c r="M17" s="282"/>
      <c r="N17" s="285"/>
      <c r="O17" s="5"/>
      <c r="P17" s="315"/>
      <c r="Q17" s="315"/>
      <c r="R17" s="315"/>
      <c r="S17" s="315"/>
      <c r="T17" s="315"/>
      <c r="U17" s="315"/>
      <c r="V17" s="315"/>
      <c r="W17" s="316"/>
      <c r="X17" s="7"/>
      <c r="Y17" s="315"/>
      <c r="Z17" s="315"/>
      <c r="AA17" s="315"/>
      <c r="AB17" s="315"/>
      <c r="AC17" s="315"/>
      <c r="AD17" s="315"/>
      <c r="AE17" s="315"/>
      <c r="AF17" s="320"/>
      <c r="AG17" s="309"/>
      <c r="AH17" s="310"/>
      <c r="AI17" s="302" t="str">
        <f t="shared" si="0"/>
        <v/>
      </c>
      <c r="AJ17" s="303" t="str">
        <f t="shared" si="0"/>
        <v/>
      </c>
      <c r="AK17" s="304" t="str">
        <f t="shared" si="0"/>
        <v/>
      </c>
      <c r="AL17" s="294" t="str">
        <f t="shared" si="2"/>
        <v/>
      </c>
      <c r="AM17" s="297" t="str">
        <f t="shared" si="3"/>
        <v/>
      </c>
      <c r="AN17" s="294" t="str">
        <f t="shared" si="4"/>
        <v/>
      </c>
      <c r="AO17" s="297" t="str">
        <f t="shared" si="5"/>
        <v/>
      </c>
      <c r="AP17" s="294" t="str">
        <f t="shared" si="6"/>
        <v/>
      </c>
      <c r="AQ17" s="285" t="str">
        <f t="shared" si="7"/>
        <v/>
      </c>
      <c r="AR17" s="302" t="str">
        <f t="shared" si="1"/>
        <v/>
      </c>
      <c r="AS17" s="303" t="str">
        <f t="shared" si="1"/>
        <v/>
      </c>
      <c r="AT17" s="304" t="str">
        <f t="shared" si="1"/>
        <v/>
      </c>
      <c r="AU17" s="294"/>
      <c r="AV17" s="297"/>
      <c r="AW17" s="294"/>
      <c r="AX17" s="297"/>
      <c r="AY17" s="294"/>
      <c r="AZ17" s="285"/>
    </row>
    <row r="18" spans="4:52" ht="9.9499999999999993" customHeight="1" thickBot="1">
      <c r="D18" s="276"/>
      <c r="E18" s="280"/>
      <c r="F18" s="283"/>
      <c r="G18" s="283"/>
      <c r="H18" s="283"/>
      <c r="I18" s="283"/>
      <c r="J18" s="283"/>
      <c r="K18" s="283"/>
      <c r="L18" s="283"/>
      <c r="M18" s="283"/>
      <c r="N18" s="286"/>
      <c r="O18" s="8"/>
      <c r="P18" s="317"/>
      <c r="Q18" s="317"/>
      <c r="R18" s="317"/>
      <c r="S18" s="317"/>
      <c r="T18" s="317"/>
      <c r="U18" s="317"/>
      <c r="V18" s="317"/>
      <c r="W18" s="318"/>
      <c r="X18" s="9"/>
      <c r="Y18" s="317"/>
      <c r="Z18" s="317"/>
      <c r="AA18" s="317"/>
      <c r="AB18" s="317"/>
      <c r="AC18" s="317"/>
      <c r="AD18" s="317"/>
      <c r="AE18" s="317"/>
      <c r="AF18" s="321"/>
      <c r="AG18" s="311"/>
      <c r="AH18" s="312"/>
      <c r="AI18" s="305" t="str">
        <f t="shared" si="0"/>
        <v/>
      </c>
      <c r="AJ18" s="306" t="str">
        <f t="shared" si="0"/>
        <v/>
      </c>
      <c r="AK18" s="307" t="str">
        <f t="shared" si="0"/>
        <v/>
      </c>
      <c r="AL18" s="295" t="str">
        <f t="shared" si="2"/>
        <v/>
      </c>
      <c r="AM18" s="298" t="str">
        <f t="shared" si="3"/>
        <v/>
      </c>
      <c r="AN18" s="295" t="str">
        <f t="shared" si="4"/>
        <v/>
      </c>
      <c r="AO18" s="298" t="str">
        <f t="shared" si="5"/>
        <v/>
      </c>
      <c r="AP18" s="295" t="str">
        <f t="shared" si="6"/>
        <v/>
      </c>
      <c r="AQ18" s="286" t="str">
        <f t="shared" si="7"/>
        <v/>
      </c>
      <c r="AR18" s="305" t="str">
        <f t="shared" si="1"/>
        <v/>
      </c>
      <c r="AS18" s="306" t="str">
        <f t="shared" si="1"/>
        <v/>
      </c>
      <c r="AT18" s="307" t="str">
        <f t="shared" si="1"/>
        <v/>
      </c>
      <c r="AU18" s="295"/>
      <c r="AV18" s="298"/>
      <c r="AW18" s="295"/>
      <c r="AX18" s="298"/>
      <c r="AY18" s="295"/>
      <c r="AZ18" s="286"/>
    </row>
    <row r="19" spans="4:52" ht="12.75" customHeight="1">
      <c r="D19" s="276"/>
      <c r="E19" s="272" t="s">
        <v>40</v>
      </c>
      <c r="F19" s="273"/>
      <c r="G19" s="273"/>
      <c r="H19" s="273"/>
      <c r="I19" s="273"/>
      <c r="J19" s="273"/>
      <c r="K19" s="273"/>
      <c r="L19" s="273"/>
      <c r="M19" s="273"/>
      <c r="N19" s="274"/>
      <c r="O19" s="272" t="s">
        <v>41</v>
      </c>
      <c r="P19" s="273"/>
      <c r="Q19" s="273"/>
      <c r="R19" s="273"/>
      <c r="S19" s="273"/>
      <c r="T19" s="273"/>
      <c r="U19" s="287"/>
      <c r="V19" s="222" t="s">
        <v>42</v>
      </c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6"/>
      <c r="AW19" s="219" t="s">
        <v>89</v>
      </c>
      <c r="AX19" s="220"/>
      <c r="AY19" s="220"/>
      <c r="AZ19" s="221"/>
    </row>
    <row r="20" spans="4:52" ht="9.9499999999999993" customHeight="1">
      <c r="D20" s="276"/>
      <c r="E20" s="166" t="str">
        <f>IF(入力!K19="","",IF(入力!K19="70歳到達","70歳到達(10)",IF(入力!K19="事業所間異動","事業所間異動(-)",IF(入力!K19="死亡","死亡(60)",IF(入力!K19="懲戒","懲戒(44)",IF(入力!K19="その他","その他(01)",IF(入力!K19="任意脱退","任意脱退(41)","error")))))))</f>
        <v/>
      </c>
      <c r="F20" s="167"/>
      <c r="G20" s="167"/>
      <c r="H20" s="167"/>
      <c r="I20" s="167"/>
      <c r="J20" s="167"/>
      <c r="K20" s="167"/>
      <c r="L20" s="167"/>
      <c r="M20" s="167"/>
      <c r="N20" s="168"/>
      <c r="O20" s="157" t="str">
        <f>IF(入力!L19="","",MID(TEXT(入力!L19,"0000000"),1,1))</f>
        <v/>
      </c>
      <c r="P20" s="160" t="str">
        <f>IF(入力!L19="","",MID(TEXT(入力!L19,"0000000"),2,1))</f>
        <v/>
      </c>
      <c r="Q20" s="216" t="str">
        <f>IF(入力!L19="","",MID(TEXT(入力!L19,"0000000"),3,1))</f>
        <v/>
      </c>
      <c r="R20" s="213" t="str">
        <f>IF(入力!L19="","",MID(TEXT(入力!L19,"0000000"),4,1))</f>
        <v/>
      </c>
      <c r="S20" s="160" t="str">
        <f>IF(入力!L19="","",MID(TEXT(入力!L19,"0000000"),5,1))</f>
        <v/>
      </c>
      <c r="T20" s="160" t="str">
        <f>IF(入力!L19="","",MID(TEXT(入力!L19,"0000000"),6,1))</f>
        <v/>
      </c>
      <c r="U20" s="216" t="str">
        <f>IF(入力!L19="","",MID(TEXT(入力!L19,"0000000"),7,1))</f>
        <v/>
      </c>
      <c r="V20" s="65"/>
      <c r="W20" s="237" t="str">
        <f>IF(入力!M19="","",DBCS(入力!M19))</f>
        <v/>
      </c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8"/>
      <c r="AW20" s="228" t="str">
        <f>IF(入力!K19="","",IF(入力!K19="70歳到達","99",IF(入力!K19="事業所間異動","08",IF(入力!K19="死亡","99",IF(入力!K19="懲戒","99",IF(入力!K19="その他","99",IF(入力!K19="任意脱退","99","error")))))))</f>
        <v/>
      </c>
      <c r="AX20" s="229"/>
      <c r="AY20" s="229"/>
      <c r="AZ20" s="230"/>
    </row>
    <row r="21" spans="4:52" ht="9.9499999999999993" customHeight="1">
      <c r="D21" s="276"/>
      <c r="E21" s="169"/>
      <c r="F21" s="170"/>
      <c r="G21" s="170"/>
      <c r="H21" s="170"/>
      <c r="I21" s="170"/>
      <c r="J21" s="170"/>
      <c r="K21" s="170"/>
      <c r="L21" s="170"/>
      <c r="M21" s="170"/>
      <c r="N21" s="171"/>
      <c r="O21" s="158"/>
      <c r="P21" s="161"/>
      <c r="Q21" s="217"/>
      <c r="R21" s="214"/>
      <c r="S21" s="161"/>
      <c r="T21" s="161"/>
      <c r="U21" s="217"/>
      <c r="V21" s="66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40"/>
      <c r="AW21" s="231"/>
      <c r="AX21" s="232"/>
      <c r="AY21" s="232"/>
      <c r="AZ21" s="233"/>
    </row>
    <row r="22" spans="4:52" ht="9.9499999999999993" customHeight="1">
      <c r="D22" s="276"/>
      <c r="E22" s="169"/>
      <c r="F22" s="170"/>
      <c r="G22" s="170"/>
      <c r="H22" s="170"/>
      <c r="I22" s="170"/>
      <c r="J22" s="170"/>
      <c r="K22" s="170"/>
      <c r="L22" s="170"/>
      <c r="M22" s="170"/>
      <c r="N22" s="171"/>
      <c r="O22" s="158"/>
      <c r="P22" s="161"/>
      <c r="Q22" s="217"/>
      <c r="R22" s="214"/>
      <c r="S22" s="161"/>
      <c r="T22" s="161"/>
      <c r="U22" s="217"/>
      <c r="V22" s="66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40"/>
      <c r="AW22" s="231"/>
      <c r="AX22" s="232"/>
      <c r="AY22" s="232"/>
      <c r="AZ22" s="233"/>
    </row>
    <row r="23" spans="4:52" ht="9.9499999999999993" customHeight="1">
      <c r="D23" s="276"/>
      <c r="E23" s="169"/>
      <c r="F23" s="170"/>
      <c r="G23" s="170"/>
      <c r="H23" s="170"/>
      <c r="I23" s="170"/>
      <c r="J23" s="170"/>
      <c r="K23" s="170"/>
      <c r="L23" s="170"/>
      <c r="M23" s="170"/>
      <c r="N23" s="171"/>
      <c r="O23" s="158"/>
      <c r="P23" s="161"/>
      <c r="Q23" s="217"/>
      <c r="R23" s="214"/>
      <c r="S23" s="161"/>
      <c r="T23" s="161"/>
      <c r="U23" s="217"/>
      <c r="V23" s="66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9"/>
      <c r="AV23" s="240"/>
      <c r="AW23" s="231"/>
      <c r="AX23" s="232"/>
      <c r="AY23" s="232"/>
      <c r="AZ23" s="233"/>
    </row>
    <row r="24" spans="4:52" ht="9.9499999999999993" customHeight="1" thickBot="1">
      <c r="D24" s="277"/>
      <c r="E24" s="172"/>
      <c r="F24" s="173"/>
      <c r="G24" s="173"/>
      <c r="H24" s="173"/>
      <c r="I24" s="173"/>
      <c r="J24" s="173"/>
      <c r="K24" s="173"/>
      <c r="L24" s="173"/>
      <c r="M24" s="173"/>
      <c r="N24" s="174"/>
      <c r="O24" s="159"/>
      <c r="P24" s="162"/>
      <c r="Q24" s="218"/>
      <c r="R24" s="215"/>
      <c r="S24" s="162"/>
      <c r="T24" s="162"/>
      <c r="U24" s="218"/>
      <c r="V24" s="67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2"/>
      <c r="AW24" s="234"/>
      <c r="AX24" s="235"/>
      <c r="AY24" s="235"/>
      <c r="AZ24" s="236"/>
    </row>
    <row r="25" spans="4:52" ht="5.0999999999999996" customHeight="1" thickBot="1"/>
    <row r="26" spans="4:52" ht="12.75" customHeight="1">
      <c r="D26" s="35" t="s">
        <v>19</v>
      </c>
      <c r="E26" s="288" t="s">
        <v>20</v>
      </c>
      <c r="F26" s="289"/>
      <c r="G26" s="289"/>
      <c r="H26" s="289"/>
      <c r="I26" s="289"/>
      <c r="J26" s="289"/>
      <c r="K26" s="289"/>
      <c r="L26" s="289"/>
      <c r="M26" s="289"/>
      <c r="N26" s="290"/>
      <c r="O26" s="272" t="s">
        <v>21</v>
      </c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4"/>
      <c r="AG26" s="291" t="s">
        <v>23</v>
      </c>
      <c r="AH26" s="292"/>
      <c r="AI26" s="272" t="s">
        <v>22</v>
      </c>
      <c r="AJ26" s="273"/>
      <c r="AK26" s="273"/>
      <c r="AL26" s="273"/>
      <c r="AM26" s="273"/>
      <c r="AN26" s="273"/>
      <c r="AO26" s="273"/>
      <c r="AP26" s="273"/>
      <c r="AQ26" s="274"/>
      <c r="AR26" s="272" t="s">
        <v>39</v>
      </c>
      <c r="AS26" s="273"/>
      <c r="AT26" s="273"/>
      <c r="AU26" s="273"/>
      <c r="AV26" s="273"/>
      <c r="AW26" s="273"/>
      <c r="AX26" s="273"/>
      <c r="AY26" s="273"/>
      <c r="AZ26" s="274"/>
    </row>
    <row r="27" spans="4:52" ht="9.9499999999999993" customHeight="1">
      <c r="D27" s="275">
        <v>6</v>
      </c>
      <c r="E27" s="278" t="str">
        <f>IF(入力!E20="","",LEFT(RIGHT(CONCATENATE("          ",入力!E20),10),1))</f>
        <v/>
      </c>
      <c r="F27" s="281" t="str">
        <f>IF(入力!E20="","",MID(RIGHT(CONCATENATE("          ",入力!E20),10),2,1))</f>
        <v/>
      </c>
      <c r="G27" s="281" t="str">
        <f>IF(入力!E20="","",MID(RIGHT(CONCATENATE("          ",入力!E20),10),3,1))</f>
        <v/>
      </c>
      <c r="H27" s="281" t="str">
        <f>IF(入力!E20="","",MID(RIGHT(CONCATENATE("          ",入力!E20),10),4,1))</f>
        <v/>
      </c>
      <c r="I27" s="281" t="str">
        <f>IF(入力!E20="","",MID(RIGHT(CONCATENATE("          ",入力!E20),10),5,1))</f>
        <v/>
      </c>
      <c r="J27" s="281" t="str">
        <f>IF(入力!E20="","",MID(RIGHT(CONCATENATE("          ",入力!E20),10),6,1))</f>
        <v/>
      </c>
      <c r="K27" s="281" t="str">
        <f>IF(入力!E20="","",MID(RIGHT(CONCATENATE("          ",入力!E20),10),7,1))</f>
        <v/>
      </c>
      <c r="L27" s="281" t="str">
        <f>IF(入力!E20="","",MID(RIGHT(CONCATENATE("          ",入力!E20),10),8,1))</f>
        <v/>
      </c>
      <c r="M27" s="281" t="str">
        <f>IF(入力!E20="","",MID(RIGHT(CONCATENATE("          ",入力!E20),10),9,1))</f>
        <v/>
      </c>
      <c r="N27" s="284" t="str">
        <f>IF(入力!E20="","",RIGHT(RIGHT(CONCATENATE("          ",入力!E20),10),1))</f>
        <v/>
      </c>
      <c r="O27" s="25" t="s">
        <v>24</v>
      </c>
      <c r="P27" s="328" t="str">
        <f>IF(入力!F20="","",入力!F20)</f>
        <v/>
      </c>
      <c r="Q27" s="328"/>
      <c r="R27" s="328"/>
      <c r="S27" s="328"/>
      <c r="T27" s="328"/>
      <c r="U27" s="328"/>
      <c r="V27" s="328"/>
      <c r="W27" s="329"/>
      <c r="X27" s="26" t="s">
        <v>25</v>
      </c>
      <c r="Y27" s="328" t="str">
        <f>IF(入力!G20="","",入力!G20)</f>
        <v/>
      </c>
      <c r="Z27" s="328"/>
      <c r="AA27" s="328"/>
      <c r="AB27" s="328"/>
      <c r="AC27" s="328"/>
      <c r="AD27" s="328"/>
      <c r="AE27" s="328"/>
      <c r="AF27" s="334"/>
      <c r="AG27" s="322" t="str">
        <f>IF(入力!H20="","",入力!H20)</f>
        <v/>
      </c>
      <c r="AH27" s="323"/>
      <c r="AI27" s="299" t="str">
        <f>IF(入力!I20="","",IF((VALUE(TEXT(入力!I20,"yyyymmdd"))-20190501)&gt;=0,"令和",IF((VALUE(TEXT(入力!I20,"yyyymmdd"))-19890108)&gt;=0,"平成","昭和")))</f>
        <v/>
      </c>
      <c r="AJ27" s="300" t="str">
        <f t="shared" ref="AI27:AK32" si="8">IF($B27="","",IF((VALUE(TEXT($B27,"yyyymmdd"))-20190501)&gt;=0,"9 ： 令和",IF((VALUE(TEXT($B27,"yyyymmdd"))-19890108)&gt;=0,"7 ： 平成","5 ： 昭和")))</f>
        <v/>
      </c>
      <c r="AK27" s="301" t="str">
        <f t="shared" si="8"/>
        <v/>
      </c>
      <c r="AL27" s="293" t="str">
        <f>IF(入力!I20="","",IF((VALUE(TEXT(入力!I20,"yyyymmdd"))-20190501)&lt;0,LEFT(IF((VALUE(TEXT(入力!I20,"yyyymmdd"))-19890108)&gt;=0,RIGHT(CONCATENATE("0",TEXT(入力!I20,"yyyymmdd")-19880000),6),TEXT(入力!I20,"yyyymmdd")-19250000),1),IF((TEXT(入力!I20,"yyyymmdd")-20180000)&lt;100000,0,LEFT(TEXT(入力!I20,"yyyymmdd")-20180000,1))))</f>
        <v/>
      </c>
      <c r="AM27" s="296" t="str">
        <f>IF(入力!I20="","",IF((VALUE(TEXT(入力!I20,"yyyymmdd"))-20190501)&lt;0,MID(IF((VALUE(TEXT(入力!I20,"yyyymmdd"))-19890108)&gt;=0,RIGHT(CONCATENATE("0",TEXT(入力!I20,"yyyymmdd")-19880000),6),TEXT(入力!I20,"yyyymmdd")-19250000),2,1),IF((TEXT(入力!I20,"yyyymmdd")-20180000)&lt;100000,LEFT(TEXT(入力!I20,"yyyymmdd")-20180000,1),MID(TEXT(入力!I20,"yyyymmdd")-20180000,2,1))))</f>
        <v/>
      </c>
      <c r="AN27" s="293" t="str">
        <f>IF(入力!I20="","",IF((VALUE(TEXT(入力!I20,"yyyymmdd"))-20190501)&lt;0,MID(IF((VALUE(TEXT(入力!I20,"yyyymmdd"))-19890108)&gt;=0,RIGHT(CONCATENATE("0",TEXT(入力!I20,"yyyymmdd")-19880000),6),TEXT(入力!I20,"yyyymmdd")-19250000),3,1),IF((TEXT(入力!I20,"yyyymmdd")-20180000)&lt;100000,MID(TEXT(入力!I20,"yyyymmdd")-20180000,2,1),MID(TEXT(入力!I20,"yyyymmdd")-20180000,3,1))))</f>
        <v/>
      </c>
      <c r="AO27" s="296" t="str">
        <f>IF(入力!I20="","",IF((VALUE(TEXT(入力!I20,"yyyymmdd"))-20190501)&lt;0,MID(IF((VALUE(TEXT(入力!I20,"yyyymmdd"))-19890108)&gt;=0,RIGHT(CONCATENATE("0",TEXT(入力!I20,"yyyymmdd")-19880000),6),TEXT(入力!I20,"yyyymmdd")-19250000),4,1),IF((TEXT(入力!I20,"yyyymmdd")-20180000)&lt;100000,MID(TEXT(入力!I20,"yyyymmdd")-20180000,3,1),MID(TEXT(入力!I20,"yyyymmdd")-20180000,4,1))))</f>
        <v/>
      </c>
      <c r="AP27" s="293" t="str">
        <f>IF(入力!I20="","",IF((VALUE(TEXT(入力!I20,"yyyymmdd"))-20190501)&lt;0,MID(IF((VALUE(TEXT(入力!I20,"yyyymmdd"))-19890108)&gt;=0,RIGHT(CONCATENATE("0",TEXT(入力!I20,"yyyymmdd")-19880000),6),TEXT(入力!I20,"yyyymmdd")-19250000),5,1),IF((TEXT(入力!I20,"yyyymmdd")-20180000)&lt;100000,MID(TEXT(入力!I20,"yyyymmdd")-20180000,4,1),MID(TEXT(入力!I20,"yyyymmdd")-20180000,5,1))))</f>
        <v/>
      </c>
      <c r="AQ27" s="284" t="str">
        <f>IF(入力!I20="","",IF((VALUE(TEXT(入力!I20,"yyyymmdd"))-20190501)&lt;0,RIGHT(IF((VALUE(TEXT(入力!I20,"yyyymmdd"))-19890108)&gt;=0,RIGHT(CONCATENATE("0",TEXT(入力!I20,"yyyymmdd")-19880000),6),TEXT(入力!I20,"yyyymmdd")-19250000),1),RIGHT(TEXT(入力!I20,"yyyymmdd")-20180000,1)))</f>
        <v/>
      </c>
      <c r="AR27" s="299" t="str">
        <f>IF(入力!J20="","",IF((VALUE(TEXT(入力!J20,"yyyymmdd"))-20190501)&gt;=0,"令和",IF((VALUE(TEXT(入力!J20,"yyyymmdd"))-19890108)&gt;=0,"平成","昭和")))</f>
        <v/>
      </c>
      <c r="AS27" s="300" t="str">
        <f t="shared" ref="AR27:AT32" si="9">IF($B27="","",IF((VALUE(TEXT($B27,"yyyymmdd"))-20190501)&gt;=0,"9 ： 令和",IF((VALUE(TEXT($B27,"yyyymmdd"))-19890108)&gt;=0,"7 ： 平成","5 ： 昭和")))</f>
        <v/>
      </c>
      <c r="AT27" s="301" t="str">
        <f t="shared" si="9"/>
        <v/>
      </c>
      <c r="AU27" s="293" t="str">
        <f>IF(入力!J20="","",IF((VALUE(TEXT(入力!J20,"yyyymmdd"))-20181001)&lt;0,"×",IF((VALUE(TEXT(入力!J20,"yyyymmdd")))&lt;20190501,LEFT(TEXT(入力!J20,"yyyymmdd")-19880000,1),IF((TEXT(入力!J20,"yyyymmdd")-20180000)&lt;100000,0,LEFT(TEXT(入力!J20,"yyyymmdd")-20180000,1)))))</f>
        <v/>
      </c>
      <c r="AV27" s="296" t="str">
        <f>IF(入力!J20="","",IF((VALUE(TEXT(入力!J20,"yyyymmdd"))-20181001)&lt;0,"×",IF((VALUE(TEXT(入力!J20,"yyyymmdd")))&lt;20190501,MID(TEXT(入力!J20,"yyyymmdd")-19880000,2,1),IF((TEXT(入力!J20,"yyyymmdd")-20180000)&lt;100000,LEFT(TEXT(入力!J20,"yyyymmdd")-20180000,1),MID(TEXT(入力!J20,"yyyymmdd")-20180000,2,1)))))</f>
        <v/>
      </c>
      <c r="AW27" s="293" t="str">
        <f>IF(入力!J20="","",IF((VALUE(TEXT(入力!J20,"yyyymmdd"))-20181001)&lt;0,"×",IF((VALUE(TEXT(入力!J20,"yyyymmdd")))&lt;20190501,MID(TEXT(入力!J20,"yyyymmdd")-19880000,3,1),IF((TEXT(入力!J20,"yyyymmdd")-20180000)&lt;100000,MID(TEXT(入力!J20,"yyyymmdd")-20180000,2,1),MID(TEXT(入力!J20,"yyyymmdd")-20180000,3,1)))))</f>
        <v/>
      </c>
      <c r="AX27" s="296" t="str">
        <f>IF(入力!J20="","",IF((VALUE(TEXT(入力!J20,"yyyymmdd"))-20181001)&lt;0,"×",IF((VALUE(TEXT(入力!J20,"yyyymmdd")))&lt;20190501,MID(TEXT(入力!J20,"yyyymmdd")-19880000,4,1),IF((TEXT(入力!J20,"yyyymmdd")-20180000)&lt;100000,MID(TEXT(入力!J20,"yyyymmdd")-20180000,3,1),MID(TEXT(入力!J20,"yyyymmdd")-20180000,4,1)))))</f>
        <v/>
      </c>
      <c r="AY27" s="293" t="str">
        <f>IF(入力!J20="","",IF((VALUE(TEXT(入力!J20,"yyyymmdd"))-20181001)&lt;0,"×",IF((VALUE(TEXT(入力!J20,"yyyymmdd")))&lt;20190501,MID(TEXT(入力!J20,"yyyymmdd")-19880000,5,1),IF((TEXT(入力!J20,"yyyymmdd")-20180000)&lt;100000,MID(TEXT(入力!J20,"yyyymmdd")-20180000,4,1),MID(TEXT(入力!J20,"yyyymmdd")-20180000,5,1)))))</f>
        <v/>
      </c>
      <c r="AZ27" s="284" t="str">
        <f>IF(入力!J20="","",IF((VALUE(TEXT(入力!J20,"yyyymmdd"))-20181001)&lt;0,"×",IF((VALUE(TEXT(入力!J20,"yyyymmdd")))&lt;20190501,RIGHT(TEXT(入力!J20,"yyyymmdd")-19880000,1),RIGHT(TEXT(入力!J20,"yyyymmdd")-20180000,1))))</f>
        <v/>
      </c>
    </row>
    <row r="28" spans="4:52" ht="9.9499999999999993" customHeight="1">
      <c r="D28" s="276"/>
      <c r="E28" s="279"/>
      <c r="F28" s="282"/>
      <c r="G28" s="282"/>
      <c r="H28" s="282"/>
      <c r="I28" s="282"/>
      <c r="J28" s="282"/>
      <c r="K28" s="282"/>
      <c r="L28" s="282"/>
      <c r="M28" s="282"/>
      <c r="N28" s="285"/>
      <c r="O28" s="5"/>
      <c r="P28" s="330"/>
      <c r="Q28" s="330"/>
      <c r="R28" s="330"/>
      <c r="S28" s="330"/>
      <c r="T28" s="330"/>
      <c r="U28" s="330"/>
      <c r="V28" s="330"/>
      <c r="W28" s="331"/>
      <c r="X28" s="6"/>
      <c r="Y28" s="330"/>
      <c r="Z28" s="330"/>
      <c r="AA28" s="330"/>
      <c r="AB28" s="330"/>
      <c r="AC28" s="330"/>
      <c r="AD28" s="330"/>
      <c r="AE28" s="330"/>
      <c r="AF28" s="335"/>
      <c r="AG28" s="324"/>
      <c r="AH28" s="325"/>
      <c r="AI28" s="302" t="str">
        <f t="shared" si="8"/>
        <v/>
      </c>
      <c r="AJ28" s="303" t="str">
        <f t="shared" si="8"/>
        <v/>
      </c>
      <c r="AK28" s="304" t="str">
        <f t="shared" si="8"/>
        <v/>
      </c>
      <c r="AL28" s="294" t="str">
        <f t="shared" ref="AL28:AL32" si="10">IF($B28="","",IF((VALUE(TEXT(AK28,"yyyymmdd"))-20190501)&lt;0,LEFT(IF((VALUE(TEXT(AK28,"yyyymmdd"))-19890108)&gt;=0,RIGHT(CONCATENATE("0",TEXT($B28,"yyyymmdd")-19880000),6),TEXT($B28,"yyyymmdd")-19250000),1),IF((TEXT($B28,"yyyymmdd")-20180000)&lt;100000,0,LEFT(TEXT($B28,"yyyymmdd")-20180000,1))))</f>
        <v/>
      </c>
      <c r="AM28" s="297" t="str">
        <f t="shared" ref="AM28:AM32" si="11">IF($B28="","",IF((VALUE(TEXT(AK28,"yyyymmdd"))-20190501)&lt;0,MID(IF((VALUE(TEXT($B28,"yyyymmdd"))-19890108)&gt;=0,RIGHT(CONCATENATE("0",TEXT($B28,"yyyymmdd")-19880000),6),TEXT($B28,"yyyymmdd")-19250000),2,1),IF((TEXT($B28,"yyyymmdd")-20180000)&lt;100000,LEFT(TEXT($B28,"yyyymmdd")-20180000,1),MID(TEXT($B28,"yyyymmdd")-20180000,2,1))))</f>
        <v/>
      </c>
      <c r="AN28" s="294" t="str">
        <f t="shared" ref="AN28:AN32" si="12">IF($B28="","",IF((VALUE(TEXT(AK28,"yyyymmdd"))-20190501)&lt;0,MID(IF((VALUE(TEXT($B28,"yyyymmdd"))-19890108)&gt;=0,RIGHT(CONCATENATE("0",TEXT($B28,"yyyymmdd")-19880000),6),TEXT($B28,"yyyymmdd")-19250000),3,1),IF((TEXT($B28,"yyyymmdd")-20180000)&lt;100000,MID(TEXT($B28,"yyyymmdd")-20180000,2,1),MID(TEXT($B28,"yyyymmdd")-20180000,3,1))))</f>
        <v/>
      </c>
      <c r="AO28" s="297" t="str">
        <f t="shared" ref="AO28:AO32" si="13">IF($B28="","",IF((VALUE(TEXT(AK28,"yyyymmdd"))-20190501)&lt;0,MID(IF((VALUE(TEXT($B28,"yyyymmdd"))-19890108)&gt;=0,RIGHT(CONCATENATE("0",TEXT($B28,"yyyymmdd")-19880000),6),TEXT($B28,"yyyymmdd")-19250000),4,1),IF((TEXT($B28,"yyyymmdd")-20180000)&lt;100000,MID(TEXT($B28,"yyyymmdd")-20180000,3,1),MID(TEXT($B28,"yyyymmdd")-20180000,4,1))))</f>
        <v/>
      </c>
      <c r="AP28" s="294" t="str">
        <f t="shared" ref="AP28:AP32" si="14">IF($B28="","",IF((VALUE(TEXT(AK28,"yyyymmdd"))-20190501)&lt;0,MID(IF((VALUE(TEXT($B28,"yyyymmdd"))-19890108)&gt;=0,RIGHT(CONCATENATE("0",TEXT($B28,"yyyymmdd")-19880000),6),TEXT($B28,"yyyymmdd")-19250000),5,1),IF((TEXT($B28,"yyyymmdd")-20180000)&lt;100000,MID(TEXT($B28,"yyyymmdd")-20180000,4,1),MID(TEXT($B28,"yyyymmdd")-20180000,5,1))))</f>
        <v/>
      </c>
      <c r="AQ28" s="285" t="str">
        <f t="shared" ref="AQ28:AQ32" si="15">IF($B28="","",IF((VALUE(TEXT(AK28,"yyyymmdd"))-20190501)&lt;0,RIGHT(IF((VALUE(TEXT($B28,"yyyymmdd"))-19890108)&gt;=0,RIGHT(CONCATENATE("0",TEXT($B28,"yyyymmdd")-19880000),6),TEXT($B28,"yyyymmdd")-19250000),1),RIGHT(TEXT($B28,"yyyymmdd")-20180000,1)))</f>
        <v/>
      </c>
      <c r="AR28" s="302" t="str">
        <f t="shared" si="9"/>
        <v/>
      </c>
      <c r="AS28" s="303" t="str">
        <f t="shared" si="9"/>
        <v/>
      </c>
      <c r="AT28" s="304" t="str">
        <f t="shared" si="9"/>
        <v/>
      </c>
      <c r="AU28" s="294"/>
      <c r="AV28" s="297"/>
      <c r="AW28" s="294"/>
      <c r="AX28" s="297"/>
      <c r="AY28" s="294"/>
      <c r="AZ28" s="285"/>
    </row>
    <row r="29" spans="4:52" ht="9.9499999999999993" customHeight="1">
      <c r="D29" s="276"/>
      <c r="E29" s="279"/>
      <c r="F29" s="282"/>
      <c r="G29" s="282"/>
      <c r="H29" s="282"/>
      <c r="I29" s="282"/>
      <c r="J29" s="282"/>
      <c r="K29" s="282"/>
      <c r="L29" s="282"/>
      <c r="M29" s="282"/>
      <c r="N29" s="285"/>
      <c r="O29" s="5"/>
      <c r="P29" s="330"/>
      <c r="Q29" s="330"/>
      <c r="R29" s="330"/>
      <c r="S29" s="330"/>
      <c r="T29" s="330"/>
      <c r="U29" s="330"/>
      <c r="V29" s="330"/>
      <c r="W29" s="331"/>
      <c r="X29" s="6"/>
      <c r="Y29" s="330"/>
      <c r="Z29" s="330"/>
      <c r="AA29" s="330"/>
      <c r="AB29" s="330"/>
      <c r="AC29" s="330"/>
      <c r="AD29" s="330"/>
      <c r="AE29" s="330"/>
      <c r="AF29" s="335"/>
      <c r="AG29" s="324"/>
      <c r="AH29" s="325"/>
      <c r="AI29" s="302" t="str">
        <f t="shared" si="8"/>
        <v/>
      </c>
      <c r="AJ29" s="303" t="str">
        <f t="shared" si="8"/>
        <v/>
      </c>
      <c r="AK29" s="304" t="str">
        <f t="shared" si="8"/>
        <v/>
      </c>
      <c r="AL29" s="294" t="str">
        <f t="shared" si="10"/>
        <v/>
      </c>
      <c r="AM29" s="297" t="str">
        <f t="shared" si="11"/>
        <v/>
      </c>
      <c r="AN29" s="294" t="str">
        <f t="shared" si="12"/>
        <v/>
      </c>
      <c r="AO29" s="297" t="str">
        <f t="shared" si="13"/>
        <v/>
      </c>
      <c r="AP29" s="294" t="str">
        <f t="shared" si="14"/>
        <v/>
      </c>
      <c r="AQ29" s="285" t="str">
        <f t="shared" si="15"/>
        <v/>
      </c>
      <c r="AR29" s="302" t="str">
        <f t="shared" si="9"/>
        <v/>
      </c>
      <c r="AS29" s="303" t="str">
        <f t="shared" si="9"/>
        <v/>
      </c>
      <c r="AT29" s="304" t="str">
        <f t="shared" si="9"/>
        <v/>
      </c>
      <c r="AU29" s="294"/>
      <c r="AV29" s="297"/>
      <c r="AW29" s="294"/>
      <c r="AX29" s="297"/>
      <c r="AY29" s="294"/>
      <c r="AZ29" s="285"/>
    </row>
    <row r="30" spans="4:52" ht="9.9499999999999993" customHeight="1">
      <c r="D30" s="276"/>
      <c r="E30" s="279"/>
      <c r="F30" s="282"/>
      <c r="G30" s="282"/>
      <c r="H30" s="282"/>
      <c r="I30" s="282"/>
      <c r="J30" s="282"/>
      <c r="K30" s="282"/>
      <c r="L30" s="282"/>
      <c r="M30" s="282"/>
      <c r="N30" s="285"/>
      <c r="O30" s="5"/>
      <c r="P30" s="330"/>
      <c r="Q30" s="330"/>
      <c r="R30" s="330"/>
      <c r="S30" s="330"/>
      <c r="T30" s="330"/>
      <c r="U30" s="330"/>
      <c r="V30" s="330"/>
      <c r="W30" s="331"/>
      <c r="X30" s="6"/>
      <c r="Y30" s="330"/>
      <c r="Z30" s="330"/>
      <c r="AA30" s="330"/>
      <c r="AB30" s="330"/>
      <c r="AC30" s="330"/>
      <c r="AD30" s="330"/>
      <c r="AE30" s="330"/>
      <c r="AF30" s="335"/>
      <c r="AG30" s="324"/>
      <c r="AH30" s="325"/>
      <c r="AI30" s="302" t="str">
        <f t="shared" si="8"/>
        <v/>
      </c>
      <c r="AJ30" s="303" t="str">
        <f t="shared" si="8"/>
        <v/>
      </c>
      <c r="AK30" s="304" t="str">
        <f t="shared" si="8"/>
        <v/>
      </c>
      <c r="AL30" s="294" t="str">
        <f t="shared" si="10"/>
        <v/>
      </c>
      <c r="AM30" s="297" t="str">
        <f t="shared" si="11"/>
        <v/>
      </c>
      <c r="AN30" s="294" t="str">
        <f t="shared" si="12"/>
        <v/>
      </c>
      <c r="AO30" s="297" t="str">
        <f t="shared" si="13"/>
        <v/>
      </c>
      <c r="AP30" s="294" t="str">
        <f t="shared" si="14"/>
        <v/>
      </c>
      <c r="AQ30" s="285" t="str">
        <f t="shared" si="15"/>
        <v/>
      </c>
      <c r="AR30" s="302" t="str">
        <f t="shared" si="9"/>
        <v/>
      </c>
      <c r="AS30" s="303" t="str">
        <f t="shared" si="9"/>
        <v/>
      </c>
      <c r="AT30" s="304" t="str">
        <f t="shared" si="9"/>
        <v/>
      </c>
      <c r="AU30" s="294"/>
      <c r="AV30" s="297"/>
      <c r="AW30" s="294"/>
      <c r="AX30" s="297"/>
      <c r="AY30" s="294"/>
      <c r="AZ30" s="285"/>
    </row>
    <row r="31" spans="4:52" ht="9.9499999999999993" customHeight="1">
      <c r="D31" s="276"/>
      <c r="E31" s="279"/>
      <c r="F31" s="282"/>
      <c r="G31" s="282"/>
      <c r="H31" s="282"/>
      <c r="I31" s="282"/>
      <c r="J31" s="282"/>
      <c r="K31" s="282"/>
      <c r="L31" s="282"/>
      <c r="M31" s="282"/>
      <c r="N31" s="285"/>
      <c r="O31" s="5"/>
      <c r="P31" s="330"/>
      <c r="Q31" s="330"/>
      <c r="R31" s="330"/>
      <c r="S31" s="330"/>
      <c r="T31" s="330"/>
      <c r="U31" s="330"/>
      <c r="V31" s="330"/>
      <c r="W31" s="331"/>
      <c r="X31" s="7"/>
      <c r="Y31" s="330"/>
      <c r="Z31" s="330"/>
      <c r="AA31" s="330"/>
      <c r="AB31" s="330"/>
      <c r="AC31" s="330"/>
      <c r="AD31" s="330"/>
      <c r="AE31" s="330"/>
      <c r="AF31" s="335"/>
      <c r="AG31" s="324"/>
      <c r="AH31" s="325"/>
      <c r="AI31" s="302" t="str">
        <f t="shared" si="8"/>
        <v/>
      </c>
      <c r="AJ31" s="303" t="str">
        <f t="shared" si="8"/>
        <v/>
      </c>
      <c r="AK31" s="304" t="str">
        <f t="shared" si="8"/>
        <v/>
      </c>
      <c r="AL31" s="294" t="str">
        <f t="shared" si="10"/>
        <v/>
      </c>
      <c r="AM31" s="297" t="str">
        <f t="shared" si="11"/>
        <v/>
      </c>
      <c r="AN31" s="294" t="str">
        <f t="shared" si="12"/>
        <v/>
      </c>
      <c r="AO31" s="297" t="str">
        <f t="shared" si="13"/>
        <v/>
      </c>
      <c r="AP31" s="294" t="str">
        <f t="shared" si="14"/>
        <v/>
      </c>
      <c r="AQ31" s="285" t="str">
        <f t="shared" si="15"/>
        <v/>
      </c>
      <c r="AR31" s="302" t="str">
        <f t="shared" si="9"/>
        <v/>
      </c>
      <c r="AS31" s="303" t="str">
        <f t="shared" si="9"/>
        <v/>
      </c>
      <c r="AT31" s="304" t="str">
        <f t="shared" si="9"/>
        <v/>
      </c>
      <c r="AU31" s="294"/>
      <c r="AV31" s="297"/>
      <c r="AW31" s="294"/>
      <c r="AX31" s="297"/>
      <c r="AY31" s="294"/>
      <c r="AZ31" s="285"/>
    </row>
    <row r="32" spans="4:52" ht="9.9499999999999993" customHeight="1" thickBot="1">
      <c r="D32" s="276"/>
      <c r="E32" s="280"/>
      <c r="F32" s="283"/>
      <c r="G32" s="283"/>
      <c r="H32" s="283"/>
      <c r="I32" s="283"/>
      <c r="J32" s="283"/>
      <c r="K32" s="283"/>
      <c r="L32" s="283"/>
      <c r="M32" s="283"/>
      <c r="N32" s="286"/>
      <c r="O32" s="8"/>
      <c r="P32" s="332"/>
      <c r="Q32" s="332"/>
      <c r="R32" s="332"/>
      <c r="S32" s="332"/>
      <c r="T32" s="332"/>
      <c r="U32" s="332"/>
      <c r="V32" s="332"/>
      <c r="W32" s="333"/>
      <c r="X32" s="9"/>
      <c r="Y32" s="332"/>
      <c r="Z32" s="332"/>
      <c r="AA32" s="332"/>
      <c r="AB32" s="332"/>
      <c r="AC32" s="332"/>
      <c r="AD32" s="332"/>
      <c r="AE32" s="332"/>
      <c r="AF32" s="336"/>
      <c r="AG32" s="326"/>
      <c r="AH32" s="327"/>
      <c r="AI32" s="305" t="str">
        <f t="shared" si="8"/>
        <v/>
      </c>
      <c r="AJ32" s="306" t="str">
        <f t="shared" si="8"/>
        <v/>
      </c>
      <c r="AK32" s="307" t="str">
        <f t="shared" si="8"/>
        <v/>
      </c>
      <c r="AL32" s="295" t="str">
        <f t="shared" si="10"/>
        <v/>
      </c>
      <c r="AM32" s="298" t="str">
        <f t="shared" si="11"/>
        <v/>
      </c>
      <c r="AN32" s="295" t="str">
        <f t="shared" si="12"/>
        <v/>
      </c>
      <c r="AO32" s="298" t="str">
        <f t="shared" si="13"/>
        <v/>
      </c>
      <c r="AP32" s="295" t="str">
        <f t="shared" si="14"/>
        <v/>
      </c>
      <c r="AQ32" s="286" t="str">
        <f t="shared" si="15"/>
        <v/>
      </c>
      <c r="AR32" s="305" t="str">
        <f t="shared" si="9"/>
        <v/>
      </c>
      <c r="AS32" s="306" t="str">
        <f t="shared" si="9"/>
        <v/>
      </c>
      <c r="AT32" s="307" t="str">
        <f t="shared" si="9"/>
        <v/>
      </c>
      <c r="AU32" s="295"/>
      <c r="AV32" s="298"/>
      <c r="AW32" s="295"/>
      <c r="AX32" s="298"/>
      <c r="AY32" s="295"/>
      <c r="AZ32" s="286"/>
    </row>
    <row r="33" spans="4:52" ht="12.75" customHeight="1">
      <c r="D33" s="276"/>
      <c r="E33" s="272" t="s">
        <v>40</v>
      </c>
      <c r="F33" s="273"/>
      <c r="G33" s="273"/>
      <c r="H33" s="273"/>
      <c r="I33" s="273"/>
      <c r="J33" s="273"/>
      <c r="K33" s="273"/>
      <c r="L33" s="273"/>
      <c r="M33" s="273"/>
      <c r="N33" s="274"/>
      <c r="O33" s="272" t="s">
        <v>41</v>
      </c>
      <c r="P33" s="273"/>
      <c r="Q33" s="273"/>
      <c r="R33" s="273"/>
      <c r="S33" s="273"/>
      <c r="T33" s="273"/>
      <c r="U33" s="287"/>
      <c r="V33" s="222" t="s">
        <v>42</v>
      </c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6"/>
      <c r="AW33" s="219" t="s">
        <v>89</v>
      </c>
      <c r="AX33" s="220"/>
      <c r="AY33" s="220"/>
      <c r="AZ33" s="221"/>
    </row>
    <row r="34" spans="4:52" ht="9.9499999999999993" customHeight="1">
      <c r="D34" s="276"/>
      <c r="E34" s="166" t="str">
        <f>IF(入力!K20="","",IF(入力!K20="70歳到達","70歳到達(10)",IF(入力!K20="事業所間異動","事業所間異動(-)",IF(入力!K20="死亡","死亡(60)",IF(入力!K20="懲戒","懲戒(44)",IF(入力!K20="その他","その他(01)",IF(入力!K20="任意脱退","任意脱退(41)","error")))))))</f>
        <v/>
      </c>
      <c r="F34" s="167"/>
      <c r="G34" s="167"/>
      <c r="H34" s="167"/>
      <c r="I34" s="167"/>
      <c r="J34" s="167"/>
      <c r="K34" s="167"/>
      <c r="L34" s="167"/>
      <c r="M34" s="167"/>
      <c r="N34" s="168"/>
      <c r="O34" s="157" t="str">
        <f>IF(入力!L20="","",MID(TEXT(入力!L20,"0000000"),1,1))</f>
        <v/>
      </c>
      <c r="P34" s="160" t="str">
        <f>IF(入力!L20="","",MID(TEXT(入力!L20,"0000000"),2,1))</f>
        <v/>
      </c>
      <c r="Q34" s="216" t="str">
        <f>IF(入力!L20="","",MID(TEXT(入力!L20,"0000000"),3,1))</f>
        <v/>
      </c>
      <c r="R34" s="213" t="str">
        <f>IF(入力!L20="","",MID(TEXT(入力!L20,"0000000"),4,1))</f>
        <v/>
      </c>
      <c r="S34" s="160" t="str">
        <f>IF(入力!L20="","",MID(TEXT(入力!L20,"0000000"),5,1))</f>
        <v/>
      </c>
      <c r="T34" s="160" t="str">
        <f>IF(入力!L20="","",MID(TEXT(入力!L20,"0000000"),6,1))</f>
        <v/>
      </c>
      <c r="U34" s="216" t="str">
        <f>IF(入力!L20="","",MID(TEXT(入力!L20,"0000000"),7,1))</f>
        <v/>
      </c>
      <c r="V34" s="65"/>
      <c r="W34" s="237" t="str">
        <f>IF(入力!M20="","",DBCS(入力!M20))</f>
        <v/>
      </c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  <c r="AQ34" s="237"/>
      <c r="AR34" s="237"/>
      <c r="AS34" s="237"/>
      <c r="AT34" s="237"/>
      <c r="AU34" s="237"/>
      <c r="AV34" s="238"/>
      <c r="AW34" s="228" t="str">
        <f>IF(入力!K20="","",IF(入力!K20="70歳到達","99",IF(入力!K20="事業所間異動","08",IF(入力!K20="死亡","99",IF(入力!K20="懲戒","99",IF(入力!K20="その他","99",IF(入力!K20="任意脱退","99","error")))))))</f>
        <v/>
      </c>
      <c r="AX34" s="229"/>
      <c r="AY34" s="229"/>
      <c r="AZ34" s="230"/>
    </row>
    <row r="35" spans="4:52" ht="9.9499999999999993" customHeight="1">
      <c r="D35" s="276"/>
      <c r="E35" s="169"/>
      <c r="F35" s="170"/>
      <c r="G35" s="170"/>
      <c r="H35" s="170"/>
      <c r="I35" s="170"/>
      <c r="J35" s="170"/>
      <c r="K35" s="170"/>
      <c r="L35" s="170"/>
      <c r="M35" s="170"/>
      <c r="N35" s="171"/>
      <c r="O35" s="158"/>
      <c r="P35" s="161"/>
      <c r="Q35" s="217"/>
      <c r="R35" s="214"/>
      <c r="S35" s="161"/>
      <c r="T35" s="161"/>
      <c r="U35" s="217"/>
      <c r="V35" s="66"/>
      <c r="W35" s="239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39"/>
      <c r="AI35" s="239"/>
      <c r="AJ35" s="239"/>
      <c r="AK35" s="239"/>
      <c r="AL35" s="239"/>
      <c r="AM35" s="239"/>
      <c r="AN35" s="239"/>
      <c r="AO35" s="239"/>
      <c r="AP35" s="239"/>
      <c r="AQ35" s="239"/>
      <c r="AR35" s="239"/>
      <c r="AS35" s="239"/>
      <c r="AT35" s="239"/>
      <c r="AU35" s="239"/>
      <c r="AV35" s="240"/>
      <c r="AW35" s="231"/>
      <c r="AX35" s="232"/>
      <c r="AY35" s="232"/>
      <c r="AZ35" s="233"/>
    </row>
    <row r="36" spans="4:52" ht="9.9499999999999993" customHeight="1">
      <c r="D36" s="276"/>
      <c r="E36" s="169"/>
      <c r="F36" s="170"/>
      <c r="G36" s="170"/>
      <c r="H36" s="170"/>
      <c r="I36" s="170"/>
      <c r="J36" s="170"/>
      <c r="K36" s="170"/>
      <c r="L36" s="170"/>
      <c r="M36" s="170"/>
      <c r="N36" s="171"/>
      <c r="O36" s="158"/>
      <c r="P36" s="161"/>
      <c r="Q36" s="217"/>
      <c r="R36" s="214"/>
      <c r="S36" s="161"/>
      <c r="T36" s="161"/>
      <c r="U36" s="217"/>
      <c r="V36" s="66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39"/>
      <c r="AL36" s="239"/>
      <c r="AM36" s="239"/>
      <c r="AN36" s="239"/>
      <c r="AO36" s="239"/>
      <c r="AP36" s="239"/>
      <c r="AQ36" s="239"/>
      <c r="AR36" s="239"/>
      <c r="AS36" s="239"/>
      <c r="AT36" s="239"/>
      <c r="AU36" s="239"/>
      <c r="AV36" s="240"/>
      <c r="AW36" s="231"/>
      <c r="AX36" s="232"/>
      <c r="AY36" s="232"/>
      <c r="AZ36" s="233"/>
    </row>
    <row r="37" spans="4:52" ht="9.9499999999999993" customHeight="1">
      <c r="D37" s="276"/>
      <c r="E37" s="169"/>
      <c r="F37" s="170"/>
      <c r="G37" s="170"/>
      <c r="H37" s="170"/>
      <c r="I37" s="170"/>
      <c r="J37" s="170"/>
      <c r="K37" s="170"/>
      <c r="L37" s="170"/>
      <c r="M37" s="170"/>
      <c r="N37" s="171"/>
      <c r="O37" s="158"/>
      <c r="P37" s="161"/>
      <c r="Q37" s="217"/>
      <c r="R37" s="214"/>
      <c r="S37" s="161"/>
      <c r="T37" s="161"/>
      <c r="U37" s="217"/>
      <c r="V37" s="66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239"/>
      <c r="AK37" s="239"/>
      <c r="AL37" s="239"/>
      <c r="AM37" s="239"/>
      <c r="AN37" s="239"/>
      <c r="AO37" s="239"/>
      <c r="AP37" s="239"/>
      <c r="AQ37" s="239"/>
      <c r="AR37" s="239"/>
      <c r="AS37" s="239"/>
      <c r="AT37" s="239"/>
      <c r="AU37" s="239"/>
      <c r="AV37" s="240"/>
      <c r="AW37" s="231"/>
      <c r="AX37" s="232"/>
      <c r="AY37" s="232"/>
      <c r="AZ37" s="233"/>
    </row>
    <row r="38" spans="4:52" ht="9.9499999999999993" customHeight="1" thickBot="1">
      <c r="D38" s="277"/>
      <c r="E38" s="172"/>
      <c r="F38" s="173"/>
      <c r="G38" s="173"/>
      <c r="H38" s="173"/>
      <c r="I38" s="173"/>
      <c r="J38" s="173"/>
      <c r="K38" s="173"/>
      <c r="L38" s="173"/>
      <c r="M38" s="173"/>
      <c r="N38" s="174"/>
      <c r="O38" s="159"/>
      <c r="P38" s="162"/>
      <c r="Q38" s="218"/>
      <c r="R38" s="215"/>
      <c r="S38" s="162"/>
      <c r="T38" s="162"/>
      <c r="U38" s="218"/>
      <c r="V38" s="67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2"/>
      <c r="AW38" s="234"/>
      <c r="AX38" s="235"/>
      <c r="AY38" s="235"/>
      <c r="AZ38" s="236"/>
    </row>
    <row r="39" spans="4:52" ht="5.0999999999999996" customHeight="1" thickBot="1">
      <c r="D39" s="11"/>
      <c r="E39" s="11"/>
      <c r="F39" s="16"/>
      <c r="G39" s="10"/>
      <c r="H39" s="16"/>
      <c r="I39" s="10"/>
      <c r="J39" s="16"/>
      <c r="K39" s="10"/>
      <c r="L39" s="16"/>
      <c r="M39" s="10"/>
      <c r="N39" s="16"/>
      <c r="O39" s="10"/>
      <c r="P39" s="27"/>
      <c r="Q39" s="28"/>
      <c r="R39" s="4"/>
      <c r="S39" s="4"/>
      <c r="T39" s="4"/>
      <c r="U39" s="4"/>
      <c r="V39" s="4"/>
      <c r="W39" s="4"/>
      <c r="X39" s="4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</row>
    <row r="40" spans="4:52" ht="12.75" customHeight="1">
      <c r="D40" s="35" t="s">
        <v>19</v>
      </c>
      <c r="E40" s="288" t="s">
        <v>20</v>
      </c>
      <c r="F40" s="289"/>
      <c r="G40" s="289"/>
      <c r="H40" s="289"/>
      <c r="I40" s="289"/>
      <c r="J40" s="289"/>
      <c r="K40" s="289"/>
      <c r="L40" s="289"/>
      <c r="M40" s="289"/>
      <c r="N40" s="290"/>
      <c r="O40" s="272" t="s">
        <v>21</v>
      </c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4"/>
      <c r="AG40" s="291" t="s">
        <v>23</v>
      </c>
      <c r="AH40" s="292"/>
      <c r="AI40" s="272" t="s">
        <v>22</v>
      </c>
      <c r="AJ40" s="273"/>
      <c r="AK40" s="273"/>
      <c r="AL40" s="273"/>
      <c r="AM40" s="273"/>
      <c r="AN40" s="273"/>
      <c r="AO40" s="273"/>
      <c r="AP40" s="273"/>
      <c r="AQ40" s="274"/>
      <c r="AR40" s="272" t="s">
        <v>39</v>
      </c>
      <c r="AS40" s="273"/>
      <c r="AT40" s="273"/>
      <c r="AU40" s="273"/>
      <c r="AV40" s="273"/>
      <c r="AW40" s="273"/>
      <c r="AX40" s="273"/>
      <c r="AY40" s="273"/>
      <c r="AZ40" s="274"/>
    </row>
    <row r="41" spans="4:52" ht="9.9499999999999993" customHeight="1">
      <c r="D41" s="275">
        <v>7</v>
      </c>
      <c r="E41" s="278" t="str">
        <f>IF(入力!E21="","",LEFT(RIGHT(CONCATENATE("          ",入力!E21),10),1))</f>
        <v/>
      </c>
      <c r="F41" s="281" t="str">
        <f>IF(入力!E21="","",MID(RIGHT(CONCATENATE("          ",入力!E21),10),2,1))</f>
        <v/>
      </c>
      <c r="G41" s="281" t="str">
        <f>IF(入力!E21="","",MID(RIGHT(CONCATENATE("          ",入力!E21),10),3,1))</f>
        <v/>
      </c>
      <c r="H41" s="281" t="str">
        <f>IF(入力!E21="","",MID(RIGHT(CONCATENATE("          ",入力!E21),10),4,1))</f>
        <v/>
      </c>
      <c r="I41" s="281" t="str">
        <f>IF(入力!E21="","",MID(RIGHT(CONCATENATE("          ",入力!E21),10),5,1))</f>
        <v/>
      </c>
      <c r="J41" s="281" t="str">
        <f>IF(入力!E21="","",MID(RIGHT(CONCATENATE("          ",入力!E21),10),6,1))</f>
        <v/>
      </c>
      <c r="K41" s="281" t="str">
        <f>IF(入力!E21="","",MID(RIGHT(CONCATENATE("          ",入力!E21),10),7,1))</f>
        <v/>
      </c>
      <c r="L41" s="281" t="str">
        <f>IF(入力!E21="","",MID(RIGHT(CONCATENATE("          ",入力!E21),10),8,1))</f>
        <v/>
      </c>
      <c r="M41" s="281" t="str">
        <f>IF(入力!E21="","",MID(RIGHT(CONCATENATE("          ",入力!E21),10),9,1))</f>
        <v/>
      </c>
      <c r="N41" s="284" t="str">
        <f>IF(入力!E21="","",RIGHT(RIGHT(CONCATENATE("          ",入力!E21),10),1))</f>
        <v/>
      </c>
      <c r="O41" s="25" t="s">
        <v>24</v>
      </c>
      <c r="P41" s="328" t="str">
        <f>IF(入力!F21="","",入力!F21)</f>
        <v/>
      </c>
      <c r="Q41" s="328"/>
      <c r="R41" s="328"/>
      <c r="S41" s="328"/>
      <c r="T41" s="328"/>
      <c r="U41" s="328"/>
      <c r="V41" s="328"/>
      <c r="W41" s="329"/>
      <c r="X41" s="26" t="s">
        <v>25</v>
      </c>
      <c r="Y41" s="328" t="str">
        <f>IF(入力!G21="","",入力!G21)</f>
        <v/>
      </c>
      <c r="Z41" s="328"/>
      <c r="AA41" s="328"/>
      <c r="AB41" s="328"/>
      <c r="AC41" s="328"/>
      <c r="AD41" s="328"/>
      <c r="AE41" s="328"/>
      <c r="AF41" s="334"/>
      <c r="AG41" s="322" t="str">
        <f>IF(入力!H21="","",入力!H21)</f>
        <v/>
      </c>
      <c r="AH41" s="323"/>
      <c r="AI41" s="299" t="str">
        <f>IF(入力!I21="","",IF((VALUE(TEXT(入力!I21,"yyyymmdd"))-20190501)&gt;=0,"令和",IF((VALUE(TEXT(入力!I21,"yyyymmdd"))-19890108)&gt;=0,"平成","昭和")))</f>
        <v/>
      </c>
      <c r="AJ41" s="300" t="str">
        <f t="shared" ref="AI41:AK46" si="16">IF($B41="","",IF((VALUE(TEXT($B41,"yyyymmdd"))-20190501)&gt;=0,"9 ： 令和",IF((VALUE(TEXT($B41,"yyyymmdd"))-19890108)&gt;=0,"7 ： 平成","5 ： 昭和")))</f>
        <v/>
      </c>
      <c r="AK41" s="301" t="str">
        <f t="shared" si="16"/>
        <v/>
      </c>
      <c r="AL41" s="293" t="str">
        <f>IF(入力!I21="","",IF((VALUE(TEXT(入力!I21,"yyyymmdd"))-20190501)&lt;0,LEFT(IF((VALUE(TEXT(入力!I21,"yyyymmdd"))-19890108)&gt;=0,RIGHT(CONCATENATE("0",TEXT(入力!I21,"yyyymmdd")-19880000),6),TEXT(入力!I21,"yyyymmdd")-19250000),1),IF((TEXT(入力!I21,"yyyymmdd")-20180000)&lt;100000,0,LEFT(TEXT(入力!I21,"yyyymmdd")-20180000,1))))</f>
        <v/>
      </c>
      <c r="AM41" s="296" t="str">
        <f>IF(入力!I21="","",IF((VALUE(TEXT(入力!I21,"yyyymmdd"))-20190501)&lt;0,MID(IF((VALUE(TEXT(入力!I21,"yyyymmdd"))-19890108)&gt;=0,RIGHT(CONCATENATE("0",TEXT(入力!I21,"yyyymmdd")-19880000),6),TEXT(入力!I21,"yyyymmdd")-19250000),2,1),IF((TEXT(入力!I21,"yyyymmdd")-20180000)&lt;100000,LEFT(TEXT(入力!I21,"yyyymmdd")-20180000,1),MID(TEXT(入力!I21,"yyyymmdd")-20180000,2,1))))</f>
        <v/>
      </c>
      <c r="AN41" s="293" t="str">
        <f>IF(入力!I21="","",IF((VALUE(TEXT(入力!I21,"yyyymmdd"))-20190501)&lt;0,MID(IF((VALUE(TEXT(入力!I21,"yyyymmdd"))-19890108)&gt;=0,RIGHT(CONCATENATE("0",TEXT(入力!I21,"yyyymmdd")-19880000),6),TEXT(入力!I21,"yyyymmdd")-19250000),3,1),IF((TEXT(入力!I21,"yyyymmdd")-20180000)&lt;100000,MID(TEXT(入力!I21,"yyyymmdd")-20180000,2,1),MID(TEXT(入力!I21,"yyyymmdd")-20180000,3,1))))</f>
        <v/>
      </c>
      <c r="AO41" s="296" t="str">
        <f>IF(入力!I21="","",IF((VALUE(TEXT(入力!I21,"yyyymmdd"))-20190501)&lt;0,MID(IF((VALUE(TEXT(入力!I21,"yyyymmdd"))-19890108)&gt;=0,RIGHT(CONCATENATE("0",TEXT(入力!I21,"yyyymmdd")-19880000),6),TEXT(入力!I21,"yyyymmdd")-19250000),4,1),IF((TEXT(入力!I21,"yyyymmdd")-20180000)&lt;100000,MID(TEXT(入力!I21,"yyyymmdd")-20180000,3,1),MID(TEXT(入力!I21,"yyyymmdd")-20180000,4,1))))</f>
        <v/>
      </c>
      <c r="AP41" s="293" t="str">
        <f>IF(入力!I21="","",IF((VALUE(TEXT(入力!I21,"yyyymmdd"))-20190501)&lt;0,MID(IF((VALUE(TEXT(入力!I21,"yyyymmdd"))-19890108)&gt;=0,RIGHT(CONCATENATE("0",TEXT(入力!I21,"yyyymmdd")-19880000),6),TEXT(入力!I21,"yyyymmdd")-19250000),5,1),IF((TEXT(入力!I21,"yyyymmdd")-20180000)&lt;100000,MID(TEXT(入力!I21,"yyyymmdd")-20180000,4,1),MID(TEXT(入力!I21,"yyyymmdd")-20180000,5,1))))</f>
        <v/>
      </c>
      <c r="AQ41" s="284" t="str">
        <f>IF(入力!I21="","",IF((VALUE(TEXT(入力!I21,"yyyymmdd"))-20190501)&lt;0,RIGHT(IF((VALUE(TEXT(入力!I21,"yyyymmdd"))-19890108)&gt;=0,RIGHT(CONCATENATE("0",TEXT(入力!I21,"yyyymmdd")-19880000),6),TEXT(入力!I21,"yyyymmdd")-19250000),1),RIGHT(TEXT(入力!I21,"yyyymmdd")-20180000,1)))</f>
        <v/>
      </c>
      <c r="AR41" s="299" t="str">
        <f>IF(入力!J21="","",IF((VALUE(TEXT(入力!J21,"yyyymmdd"))-20190501)&gt;=0,"令和",IF((VALUE(TEXT(入力!J21,"yyyymmdd"))-19890108)&gt;=0,"平成","昭和")))</f>
        <v/>
      </c>
      <c r="AS41" s="300" t="str">
        <f t="shared" ref="AR41:AT46" si="17">IF($B41="","",IF((VALUE(TEXT($B41,"yyyymmdd"))-20190501)&gt;=0,"9 ： 令和",IF((VALUE(TEXT($B41,"yyyymmdd"))-19890108)&gt;=0,"7 ： 平成","5 ： 昭和")))</f>
        <v/>
      </c>
      <c r="AT41" s="301" t="str">
        <f t="shared" si="17"/>
        <v/>
      </c>
      <c r="AU41" s="293" t="str">
        <f>IF(入力!J21="","",IF((VALUE(TEXT(入力!J21,"yyyymmdd"))-20181001)&lt;0,"×",IF((VALUE(TEXT(入力!J21,"yyyymmdd")))&lt;20190501,LEFT(TEXT(入力!J21,"yyyymmdd")-19880000,1),IF((TEXT(入力!J21,"yyyymmdd")-20180000)&lt;100000,0,LEFT(TEXT(入力!J21,"yyyymmdd")-20180000,1)))))</f>
        <v/>
      </c>
      <c r="AV41" s="296" t="str">
        <f>IF(入力!J21="","",IF((VALUE(TEXT(入力!J21,"yyyymmdd"))-20181001)&lt;0,"×",IF((VALUE(TEXT(入力!J21,"yyyymmdd")))&lt;20190501,MID(TEXT(入力!J21,"yyyymmdd")-19880000,2,1),IF((TEXT(入力!J21,"yyyymmdd")-20180000)&lt;100000,LEFT(TEXT(入力!J21,"yyyymmdd")-20180000,1),MID(TEXT(入力!J21,"yyyymmdd")-20180000,2,1)))))</f>
        <v/>
      </c>
      <c r="AW41" s="293" t="str">
        <f>IF(入力!J21="","",IF((VALUE(TEXT(入力!J21,"yyyymmdd"))-20181001)&lt;0,"×",IF((VALUE(TEXT(入力!J21,"yyyymmdd")))&lt;20190501,MID(TEXT(入力!J21,"yyyymmdd")-19880000,3,1),IF((TEXT(入力!J21,"yyyymmdd")-20180000)&lt;100000,MID(TEXT(入力!J21,"yyyymmdd")-20180000,2,1),MID(TEXT(入力!J21,"yyyymmdd")-20180000,3,1)))))</f>
        <v/>
      </c>
      <c r="AX41" s="296" t="str">
        <f>IF(入力!J21="","",IF((VALUE(TEXT(入力!J21,"yyyymmdd"))-20181001)&lt;0,"×",IF((VALUE(TEXT(入力!J21,"yyyymmdd")))&lt;20190501,MID(TEXT(入力!J21,"yyyymmdd")-19880000,4,1),IF((TEXT(入力!J21,"yyyymmdd")-20180000)&lt;100000,MID(TEXT(入力!J21,"yyyymmdd")-20180000,3,1),MID(TEXT(入力!J21,"yyyymmdd")-20180000,4,1)))))</f>
        <v/>
      </c>
      <c r="AY41" s="293" t="str">
        <f>IF(入力!J21="","",IF((VALUE(TEXT(入力!J21,"yyyymmdd"))-20181001)&lt;0,"×",IF((VALUE(TEXT(入力!J21,"yyyymmdd")))&lt;20190501,MID(TEXT(入力!J21,"yyyymmdd")-19880000,5,1),IF((TEXT(入力!J21,"yyyymmdd")-20180000)&lt;100000,MID(TEXT(入力!J21,"yyyymmdd")-20180000,4,1),MID(TEXT(入力!J21,"yyyymmdd")-20180000,5,1)))))</f>
        <v/>
      </c>
      <c r="AZ41" s="284" t="str">
        <f>IF(入力!J21="","",IF((VALUE(TEXT(入力!J21,"yyyymmdd"))-20181001)&lt;0,"×",IF((VALUE(TEXT(入力!J21,"yyyymmdd")))&lt;20190501,RIGHT(TEXT(入力!J21,"yyyymmdd")-19880000,1),RIGHT(TEXT(入力!J21,"yyyymmdd")-20180000,1))))</f>
        <v/>
      </c>
    </row>
    <row r="42" spans="4:52" ht="9.9499999999999993" customHeight="1">
      <c r="D42" s="276"/>
      <c r="E42" s="279"/>
      <c r="F42" s="282"/>
      <c r="G42" s="282"/>
      <c r="H42" s="282"/>
      <c r="I42" s="282"/>
      <c r="J42" s="282"/>
      <c r="K42" s="282"/>
      <c r="L42" s="282"/>
      <c r="M42" s="282"/>
      <c r="N42" s="285"/>
      <c r="O42" s="5"/>
      <c r="P42" s="330"/>
      <c r="Q42" s="330"/>
      <c r="R42" s="330"/>
      <c r="S42" s="330"/>
      <c r="T42" s="330"/>
      <c r="U42" s="330"/>
      <c r="V42" s="330"/>
      <c r="W42" s="331"/>
      <c r="X42" s="6"/>
      <c r="Y42" s="330"/>
      <c r="Z42" s="330"/>
      <c r="AA42" s="330"/>
      <c r="AB42" s="330"/>
      <c r="AC42" s="330"/>
      <c r="AD42" s="330"/>
      <c r="AE42" s="330"/>
      <c r="AF42" s="335"/>
      <c r="AG42" s="324"/>
      <c r="AH42" s="325"/>
      <c r="AI42" s="302" t="str">
        <f t="shared" si="16"/>
        <v/>
      </c>
      <c r="AJ42" s="303" t="str">
        <f t="shared" si="16"/>
        <v/>
      </c>
      <c r="AK42" s="304" t="str">
        <f t="shared" si="16"/>
        <v/>
      </c>
      <c r="AL42" s="294" t="str">
        <f t="shared" ref="AL42:AL46" si="18">IF($B42="","",IF((VALUE(TEXT(AK42,"yyyymmdd"))-20190501)&lt;0,LEFT(IF((VALUE(TEXT(AK42,"yyyymmdd"))-19890108)&gt;=0,RIGHT(CONCATENATE("0",TEXT($B42,"yyyymmdd")-19880000),6),TEXT($B42,"yyyymmdd")-19250000),1),IF((TEXT($B42,"yyyymmdd")-20180000)&lt;100000,0,LEFT(TEXT($B42,"yyyymmdd")-20180000,1))))</f>
        <v/>
      </c>
      <c r="AM42" s="297" t="str">
        <f t="shared" ref="AM42:AM46" si="19">IF($B42="","",IF((VALUE(TEXT(AK42,"yyyymmdd"))-20190501)&lt;0,MID(IF((VALUE(TEXT($B42,"yyyymmdd"))-19890108)&gt;=0,RIGHT(CONCATENATE("0",TEXT($B42,"yyyymmdd")-19880000),6),TEXT($B42,"yyyymmdd")-19250000),2,1),IF((TEXT($B42,"yyyymmdd")-20180000)&lt;100000,LEFT(TEXT($B42,"yyyymmdd")-20180000,1),MID(TEXT($B42,"yyyymmdd")-20180000,2,1))))</f>
        <v/>
      </c>
      <c r="AN42" s="294" t="str">
        <f t="shared" ref="AN42:AN46" si="20">IF($B42="","",IF((VALUE(TEXT(AK42,"yyyymmdd"))-20190501)&lt;0,MID(IF((VALUE(TEXT($B42,"yyyymmdd"))-19890108)&gt;=0,RIGHT(CONCATENATE("0",TEXT($B42,"yyyymmdd")-19880000),6),TEXT($B42,"yyyymmdd")-19250000),3,1),IF((TEXT($B42,"yyyymmdd")-20180000)&lt;100000,MID(TEXT($B42,"yyyymmdd")-20180000,2,1),MID(TEXT($B42,"yyyymmdd")-20180000,3,1))))</f>
        <v/>
      </c>
      <c r="AO42" s="297" t="str">
        <f t="shared" ref="AO42:AO46" si="21">IF($B42="","",IF((VALUE(TEXT(AK42,"yyyymmdd"))-20190501)&lt;0,MID(IF((VALUE(TEXT($B42,"yyyymmdd"))-19890108)&gt;=0,RIGHT(CONCATENATE("0",TEXT($B42,"yyyymmdd")-19880000),6),TEXT($B42,"yyyymmdd")-19250000),4,1),IF((TEXT($B42,"yyyymmdd")-20180000)&lt;100000,MID(TEXT($B42,"yyyymmdd")-20180000,3,1),MID(TEXT($B42,"yyyymmdd")-20180000,4,1))))</f>
        <v/>
      </c>
      <c r="AP42" s="294" t="str">
        <f t="shared" ref="AP42:AP46" si="22">IF($B42="","",IF((VALUE(TEXT(AK42,"yyyymmdd"))-20190501)&lt;0,MID(IF((VALUE(TEXT($B42,"yyyymmdd"))-19890108)&gt;=0,RIGHT(CONCATENATE("0",TEXT($B42,"yyyymmdd")-19880000),6),TEXT($B42,"yyyymmdd")-19250000),5,1),IF((TEXT($B42,"yyyymmdd")-20180000)&lt;100000,MID(TEXT($B42,"yyyymmdd")-20180000,4,1),MID(TEXT($B42,"yyyymmdd")-20180000,5,1))))</f>
        <v/>
      </c>
      <c r="AQ42" s="285" t="str">
        <f t="shared" ref="AQ42:AQ46" si="23">IF($B42="","",IF((VALUE(TEXT(AK42,"yyyymmdd"))-20190501)&lt;0,RIGHT(IF((VALUE(TEXT($B42,"yyyymmdd"))-19890108)&gt;=0,RIGHT(CONCATENATE("0",TEXT($B42,"yyyymmdd")-19880000),6),TEXT($B42,"yyyymmdd")-19250000),1),RIGHT(TEXT($B42,"yyyymmdd")-20180000,1)))</f>
        <v/>
      </c>
      <c r="AR42" s="302" t="str">
        <f t="shared" si="17"/>
        <v/>
      </c>
      <c r="AS42" s="303" t="str">
        <f t="shared" si="17"/>
        <v/>
      </c>
      <c r="AT42" s="304" t="str">
        <f t="shared" si="17"/>
        <v/>
      </c>
      <c r="AU42" s="294"/>
      <c r="AV42" s="297"/>
      <c r="AW42" s="294"/>
      <c r="AX42" s="297"/>
      <c r="AY42" s="294"/>
      <c r="AZ42" s="285"/>
    </row>
    <row r="43" spans="4:52" ht="9.9499999999999993" customHeight="1">
      <c r="D43" s="276"/>
      <c r="E43" s="279"/>
      <c r="F43" s="282"/>
      <c r="G43" s="282"/>
      <c r="H43" s="282"/>
      <c r="I43" s="282"/>
      <c r="J43" s="282"/>
      <c r="K43" s="282"/>
      <c r="L43" s="282"/>
      <c r="M43" s="282"/>
      <c r="N43" s="285"/>
      <c r="O43" s="5"/>
      <c r="P43" s="330"/>
      <c r="Q43" s="330"/>
      <c r="R43" s="330"/>
      <c r="S43" s="330"/>
      <c r="T43" s="330"/>
      <c r="U43" s="330"/>
      <c r="V43" s="330"/>
      <c r="W43" s="331"/>
      <c r="X43" s="6"/>
      <c r="Y43" s="330"/>
      <c r="Z43" s="330"/>
      <c r="AA43" s="330"/>
      <c r="AB43" s="330"/>
      <c r="AC43" s="330"/>
      <c r="AD43" s="330"/>
      <c r="AE43" s="330"/>
      <c r="AF43" s="335"/>
      <c r="AG43" s="324"/>
      <c r="AH43" s="325"/>
      <c r="AI43" s="302" t="str">
        <f t="shared" si="16"/>
        <v/>
      </c>
      <c r="AJ43" s="303" t="str">
        <f t="shared" si="16"/>
        <v/>
      </c>
      <c r="AK43" s="304" t="str">
        <f t="shared" si="16"/>
        <v/>
      </c>
      <c r="AL43" s="294" t="str">
        <f t="shared" si="18"/>
        <v/>
      </c>
      <c r="AM43" s="297" t="str">
        <f t="shared" si="19"/>
        <v/>
      </c>
      <c r="AN43" s="294" t="str">
        <f t="shared" si="20"/>
        <v/>
      </c>
      <c r="AO43" s="297" t="str">
        <f t="shared" si="21"/>
        <v/>
      </c>
      <c r="AP43" s="294" t="str">
        <f t="shared" si="22"/>
        <v/>
      </c>
      <c r="AQ43" s="285" t="str">
        <f t="shared" si="23"/>
        <v/>
      </c>
      <c r="AR43" s="302" t="str">
        <f t="shared" si="17"/>
        <v/>
      </c>
      <c r="AS43" s="303" t="str">
        <f t="shared" si="17"/>
        <v/>
      </c>
      <c r="AT43" s="304" t="str">
        <f t="shared" si="17"/>
        <v/>
      </c>
      <c r="AU43" s="294"/>
      <c r="AV43" s="297"/>
      <c r="AW43" s="294"/>
      <c r="AX43" s="297"/>
      <c r="AY43" s="294"/>
      <c r="AZ43" s="285"/>
    </row>
    <row r="44" spans="4:52" ht="9.9499999999999993" customHeight="1">
      <c r="D44" s="276"/>
      <c r="E44" s="279"/>
      <c r="F44" s="282"/>
      <c r="G44" s="282"/>
      <c r="H44" s="282"/>
      <c r="I44" s="282"/>
      <c r="J44" s="282"/>
      <c r="K44" s="282"/>
      <c r="L44" s="282"/>
      <c r="M44" s="282"/>
      <c r="N44" s="285"/>
      <c r="O44" s="5"/>
      <c r="P44" s="330"/>
      <c r="Q44" s="330"/>
      <c r="R44" s="330"/>
      <c r="S44" s="330"/>
      <c r="T44" s="330"/>
      <c r="U44" s="330"/>
      <c r="V44" s="330"/>
      <c r="W44" s="331"/>
      <c r="X44" s="6"/>
      <c r="Y44" s="330"/>
      <c r="Z44" s="330"/>
      <c r="AA44" s="330"/>
      <c r="AB44" s="330"/>
      <c r="AC44" s="330"/>
      <c r="AD44" s="330"/>
      <c r="AE44" s="330"/>
      <c r="AF44" s="335"/>
      <c r="AG44" s="324"/>
      <c r="AH44" s="325"/>
      <c r="AI44" s="302" t="str">
        <f t="shared" si="16"/>
        <v/>
      </c>
      <c r="AJ44" s="303" t="str">
        <f t="shared" si="16"/>
        <v/>
      </c>
      <c r="AK44" s="304" t="str">
        <f t="shared" si="16"/>
        <v/>
      </c>
      <c r="AL44" s="294" t="str">
        <f t="shared" si="18"/>
        <v/>
      </c>
      <c r="AM44" s="297" t="str">
        <f t="shared" si="19"/>
        <v/>
      </c>
      <c r="AN44" s="294" t="str">
        <f t="shared" si="20"/>
        <v/>
      </c>
      <c r="AO44" s="297" t="str">
        <f t="shared" si="21"/>
        <v/>
      </c>
      <c r="AP44" s="294" t="str">
        <f t="shared" si="22"/>
        <v/>
      </c>
      <c r="AQ44" s="285" t="str">
        <f t="shared" si="23"/>
        <v/>
      </c>
      <c r="AR44" s="302" t="str">
        <f t="shared" si="17"/>
        <v/>
      </c>
      <c r="AS44" s="303" t="str">
        <f t="shared" si="17"/>
        <v/>
      </c>
      <c r="AT44" s="304" t="str">
        <f t="shared" si="17"/>
        <v/>
      </c>
      <c r="AU44" s="294"/>
      <c r="AV44" s="297"/>
      <c r="AW44" s="294"/>
      <c r="AX44" s="297"/>
      <c r="AY44" s="294"/>
      <c r="AZ44" s="285"/>
    </row>
    <row r="45" spans="4:52" ht="9.9499999999999993" customHeight="1">
      <c r="D45" s="276"/>
      <c r="E45" s="279"/>
      <c r="F45" s="282"/>
      <c r="G45" s="282"/>
      <c r="H45" s="282"/>
      <c r="I45" s="282"/>
      <c r="J45" s="282"/>
      <c r="K45" s="282"/>
      <c r="L45" s="282"/>
      <c r="M45" s="282"/>
      <c r="N45" s="285"/>
      <c r="O45" s="5"/>
      <c r="P45" s="330"/>
      <c r="Q45" s="330"/>
      <c r="R45" s="330"/>
      <c r="S45" s="330"/>
      <c r="T45" s="330"/>
      <c r="U45" s="330"/>
      <c r="V45" s="330"/>
      <c r="W45" s="331"/>
      <c r="X45" s="7"/>
      <c r="Y45" s="330"/>
      <c r="Z45" s="330"/>
      <c r="AA45" s="330"/>
      <c r="AB45" s="330"/>
      <c r="AC45" s="330"/>
      <c r="AD45" s="330"/>
      <c r="AE45" s="330"/>
      <c r="AF45" s="335"/>
      <c r="AG45" s="324"/>
      <c r="AH45" s="325"/>
      <c r="AI45" s="302" t="str">
        <f t="shared" si="16"/>
        <v/>
      </c>
      <c r="AJ45" s="303" t="str">
        <f t="shared" si="16"/>
        <v/>
      </c>
      <c r="AK45" s="304" t="str">
        <f t="shared" si="16"/>
        <v/>
      </c>
      <c r="AL45" s="294" t="str">
        <f t="shared" si="18"/>
        <v/>
      </c>
      <c r="AM45" s="297" t="str">
        <f t="shared" si="19"/>
        <v/>
      </c>
      <c r="AN45" s="294" t="str">
        <f t="shared" si="20"/>
        <v/>
      </c>
      <c r="AO45" s="297" t="str">
        <f t="shared" si="21"/>
        <v/>
      </c>
      <c r="AP45" s="294" t="str">
        <f t="shared" si="22"/>
        <v/>
      </c>
      <c r="AQ45" s="285" t="str">
        <f t="shared" si="23"/>
        <v/>
      </c>
      <c r="AR45" s="302" t="str">
        <f t="shared" si="17"/>
        <v/>
      </c>
      <c r="AS45" s="303" t="str">
        <f t="shared" si="17"/>
        <v/>
      </c>
      <c r="AT45" s="304" t="str">
        <f t="shared" si="17"/>
        <v/>
      </c>
      <c r="AU45" s="294"/>
      <c r="AV45" s="297"/>
      <c r="AW45" s="294"/>
      <c r="AX45" s="297"/>
      <c r="AY45" s="294"/>
      <c r="AZ45" s="285"/>
    </row>
    <row r="46" spans="4:52" ht="9.9499999999999993" customHeight="1" thickBot="1">
      <c r="D46" s="276"/>
      <c r="E46" s="280"/>
      <c r="F46" s="283"/>
      <c r="G46" s="283"/>
      <c r="H46" s="283"/>
      <c r="I46" s="283"/>
      <c r="J46" s="283"/>
      <c r="K46" s="283"/>
      <c r="L46" s="283"/>
      <c r="M46" s="283"/>
      <c r="N46" s="286"/>
      <c r="O46" s="8"/>
      <c r="P46" s="332"/>
      <c r="Q46" s="332"/>
      <c r="R46" s="332"/>
      <c r="S46" s="332"/>
      <c r="T46" s="332"/>
      <c r="U46" s="332"/>
      <c r="V46" s="332"/>
      <c r="W46" s="333"/>
      <c r="X46" s="9"/>
      <c r="Y46" s="332"/>
      <c r="Z46" s="332"/>
      <c r="AA46" s="332"/>
      <c r="AB46" s="332"/>
      <c r="AC46" s="332"/>
      <c r="AD46" s="332"/>
      <c r="AE46" s="332"/>
      <c r="AF46" s="336"/>
      <c r="AG46" s="326"/>
      <c r="AH46" s="327"/>
      <c r="AI46" s="305" t="str">
        <f t="shared" si="16"/>
        <v/>
      </c>
      <c r="AJ46" s="306" t="str">
        <f t="shared" si="16"/>
        <v/>
      </c>
      <c r="AK46" s="307" t="str">
        <f t="shared" si="16"/>
        <v/>
      </c>
      <c r="AL46" s="295" t="str">
        <f t="shared" si="18"/>
        <v/>
      </c>
      <c r="AM46" s="298" t="str">
        <f t="shared" si="19"/>
        <v/>
      </c>
      <c r="AN46" s="295" t="str">
        <f t="shared" si="20"/>
        <v/>
      </c>
      <c r="AO46" s="298" t="str">
        <f t="shared" si="21"/>
        <v/>
      </c>
      <c r="AP46" s="295" t="str">
        <f t="shared" si="22"/>
        <v/>
      </c>
      <c r="AQ46" s="286" t="str">
        <f t="shared" si="23"/>
        <v/>
      </c>
      <c r="AR46" s="305" t="str">
        <f t="shared" si="17"/>
        <v/>
      </c>
      <c r="AS46" s="306" t="str">
        <f t="shared" si="17"/>
        <v/>
      </c>
      <c r="AT46" s="307" t="str">
        <f t="shared" si="17"/>
        <v/>
      </c>
      <c r="AU46" s="295"/>
      <c r="AV46" s="298"/>
      <c r="AW46" s="295"/>
      <c r="AX46" s="298"/>
      <c r="AY46" s="295"/>
      <c r="AZ46" s="286"/>
    </row>
    <row r="47" spans="4:52" ht="12.75" customHeight="1">
      <c r="D47" s="276"/>
      <c r="E47" s="272" t="s">
        <v>40</v>
      </c>
      <c r="F47" s="273"/>
      <c r="G47" s="273"/>
      <c r="H47" s="273"/>
      <c r="I47" s="273"/>
      <c r="J47" s="273"/>
      <c r="K47" s="273"/>
      <c r="L47" s="273"/>
      <c r="M47" s="273"/>
      <c r="N47" s="274"/>
      <c r="O47" s="272" t="s">
        <v>41</v>
      </c>
      <c r="P47" s="273"/>
      <c r="Q47" s="273"/>
      <c r="R47" s="273"/>
      <c r="S47" s="273"/>
      <c r="T47" s="273"/>
      <c r="U47" s="287"/>
      <c r="V47" s="222" t="s">
        <v>42</v>
      </c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6"/>
      <c r="AW47" s="219" t="s">
        <v>89</v>
      </c>
      <c r="AX47" s="220"/>
      <c r="AY47" s="220"/>
      <c r="AZ47" s="221"/>
    </row>
    <row r="48" spans="4:52" ht="9.9499999999999993" customHeight="1">
      <c r="D48" s="276"/>
      <c r="E48" s="166" t="str">
        <f>IF(入力!K21="","",IF(入力!K21="70歳到達","70歳到達(10)",IF(入力!K21="事業所間異動","事業所間異動(-)",IF(入力!K21="死亡","死亡(60)",IF(入力!K21="懲戒","懲戒(44)",IF(入力!K21="その他","その他(01)",IF(入力!K21="任意脱退","任意脱退(41)","error")))))))</f>
        <v/>
      </c>
      <c r="F48" s="167"/>
      <c r="G48" s="167"/>
      <c r="H48" s="167"/>
      <c r="I48" s="167"/>
      <c r="J48" s="167"/>
      <c r="K48" s="167"/>
      <c r="L48" s="167"/>
      <c r="M48" s="167"/>
      <c r="N48" s="168"/>
      <c r="O48" s="157" t="str">
        <f>IF(入力!L21="","",MID(TEXT(入力!L21,"0000000"),1,1))</f>
        <v/>
      </c>
      <c r="P48" s="160" t="str">
        <f>IF(入力!L21="","",MID(TEXT(入力!L21,"0000000"),2,1))</f>
        <v/>
      </c>
      <c r="Q48" s="216" t="str">
        <f>IF(入力!L21="","",MID(TEXT(入力!L21,"0000000"),3,1))</f>
        <v/>
      </c>
      <c r="R48" s="213" t="str">
        <f>IF(入力!L21="","",MID(TEXT(入力!L21,"0000000"),4,1))</f>
        <v/>
      </c>
      <c r="S48" s="160" t="str">
        <f>IF(入力!L21="","",MID(TEXT(入力!L21,"0000000"),5,1))</f>
        <v/>
      </c>
      <c r="T48" s="160" t="str">
        <f>IF(入力!L21="","",MID(TEXT(入力!L21,"0000000"),6,1))</f>
        <v/>
      </c>
      <c r="U48" s="216" t="str">
        <f>IF(入力!L21="","",MID(TEXT(入力!L21,"0000000"),7,1))</f>
        <v/>
      </c>
      <c r="V48" s="65"/>
      <c r="W48" s="237" t="str">
        <f>IF(入力!M21="","",DBCS(入力!M21))</f>
        <v/>
      </c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7"/>
      <c r="AJ48" s="237"/>
      <c r="AK48" s="237"/>
      <c r="AL48" s="237"/>
      <c r="AM48" s="237"/>
      <c r="AN48" s="237"/>
      <c r="AO48" s="237"/>
      <c r="AP48" s="237"/>
      <c r="AQ48" s="237"/>
      <c r="AR48" s="237"/>
      <c r="AS48" s="237"/>
      <c r="AT48" s="237"/>
      <c r="AU48" s="237"/>
      <c r="AV48" s="238"/>
      <c r="AW48" s="228" t="str">
        <f>IF(入力!K21="","",IF(入力!K21="70歳到達","99",IF(入力!K21="事業所間異動","08",IF(入力!K21="死亡","99",IF(入力!K21="懲戒","99",IF(入力!K21="その他","99",IF(入力!K21="任意脱退","99","error")))))))</f>
        <v/>
      </c>
      <c r="AX48" s="229"/>
      <c r="AY48" s="229"/>
      <c r="AZ48" s="230"/>
    </row>
    <row r="49" spans="4:52" ht="9.9499999999999993" customHeight="1">
      <c r="D49" s="276"/>
      <c r="E49" s="169"/>
      <c r="F49" s="170"/>
      <c r="G49" s="170"/>
      <c r="H49" s="170"/>
      <c r="I49" s="170"/>
      <c r="J49" s="170"/>
      <c r="K49" s="170"/>
      <c r="L49" s="170"/>
      <c r="M49" s="170"/>
      <c r="N49" s="171"/>
      <c r="O49" s="158"/>
      <c r="P49" s="161"/>
      <c r="Q49" s="217"/>
      <c r="R49" s="214"/>
      <c r="S49" s="161"/>
      <c r="T49" s="161"/>
      <c r="U49" s="217"/>
      <c r="V49" s="66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239"/>
      <c r="AP49" s="239"/>
      <c r="AQ49" s="239"/>
      <c r="AR49" s="239"/>
      <c r="AS49" s="239"/>
      <c r="AT49" s="239"/>
      <c r="AU49" s="239"/>
      <c r="AV49" s="240"/>
      <c r="AW49" s="231"/>
      <c r="AX49" s="232"/>
      <c r="AY49" s="232"/>
      <c r="AZ49" s="233"/>
    </row>
    <row r="50" spans="4:52" ht="9.9499999999999993" customHeight="1">
      <c r="D50" s="276"/>
      <c r="E50" s="169"/>
      <c r="F50" s="170"/>
      <c r="G50" s="170"/>
      <c r="H50" s="170"/>
      <c r="I50" s="170"/>
      <c r="J50" s="170"/>
      <c r="K50" s="170"/>
      <c r="L50" s="170"/>
      <c r="M50" s="170"/>
      <c r="N50" s="171"/>
      <c r="O50" s="158"/>
      <c r="P50" s="161"/>
      <c r="Q50" s="217"/>
      <c r="R50" s="214"/>
      <c r="S50" s="161"/>
      <c r="T50" s="161"/>
      <c r="U50" s="217"/>
      <c r="V50" s="66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39"/>
      <c r="AK50" s="239"/>
      <c r="AL50" s="239"/>
      <c r="AM50" s="239"/>
      <c r="AN50" s="239"/>
      <c r="AO50" s="239"/>
      <c r="AP50" s="239"/>
      <c r="AQ50" s="239"/>
      <c r="AR50" s="239"/>
      <c r="AS50" s="239"/>
      <c r="AT50" s="239"/>
      <c r="AU50" s="239"/>
      <c r="AV50" s="240"/>
      <c r="AW50" s="231"/>
      <c r="AX50" s="232"/>
      <c r="AY50" s="232"/>
      <c r="AZ50" s="233"/>
    </row>
    <row r="51" spans="4:52" ht="9.9499999999999993" customHeight="1">
      <c r="D51" s="276"/>
      <c r="E51" s="169"/>
      <c r="F51" s="170"/>
      <c r="G51" s="170"/>
      <c r="H51" s="170"/>
      <c r="I51" s="170"/>
      <c r="J51" s="170"/>
      <c r="K51" s="170"/>
      <c r="L51" s="170"/>
      <c r="M51" s="170"/>
      <c r="N51" s="171"/>
      <c r="O51" s="158"/>
      <c r="P51" s="161"/>
      <c r="Q51" s="217"/>
      <c r="R51" s="214"/>
      <c r="S51" s="161"/>
      <c r="T51" s="161"/>
      <c r="U51" s="217"/>
      <c r="V51" s="66"/>
      <c r="W51" s="239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39"/>
      <c r="AK51" s="239"/>
      <c r="AL51" s="239"/>
      <c r="AM51" s="239"/>
      <c r="AN51" s="239"/>
      <c r="AO51" s="239"/>
      <c r="AP51" s="239"/>
      <c r="AQ51" s="239"/>
      <c r="AR51" s="239"/>
      <c r="AS51" s="239"/>
      <c r="AT51" s="239"/>
      <c r="AU51" s="239"/>
      <c r="AV51" s="240"/>
      <c r="AW51" s="231"/>
      <c r="AX51" s="232"/>
      <c r="AY51" s="232"/>
      <c r="AZ51" s="233"/>
    </row>
    <row r="52" spans="4:52" ht="9.9499999999999993" customHeight="1" thickBot="1">
      <c r="D52" s="277"/>
      <c r="E52" s="172"/>
      <c r="F52" s="173"/>
      <c r="G52" s="173"/>
      <c r="H52" s="173"/>
      <c r="I52" s="173"/>
      <c r="J52" s="173"/>
      <c r="K52" s="173"/>
      <c r="L52" s="173"/>
      <c r="M52" s="173"/>
      <c r="N52" s="174"/>
      <c r="O52" s="159"/>
      <c r="P52" s="162"/>
      <c r="Q52" s="218"/>
      <c r="R52" s="215"/>
      <c r="S52" s="162"/>
      <c r="T52" s="162"/>
      <c r="U52" s="218"/>
      <c r="V52" s="67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2"/>
      <c r="AW52" s="234"/>
      <c r="AX52" s="235"/>
      <c r="AY52" s="235"/>
      <c r="AZ52" s="236"/>
    </row>
    <row r="53" spans="4:52" ht="5.0999999999999996" customHeight="1" thickBot="1">
      <c r="D53" s="11"/>
      <c r="E53" s="11"/>
      <c r="F53" s="16"/>
      <c r="G53" s="10"/>
      <c r="H53" s="16"/>
      <c r="I53" s="10"/>
      <c r="J53" s="16"/>
      <c r="K53" s="10"/>
      <c r="L53" s="16"/>
      <c r="M53" s="10"/>
      <c r="N53" s="16"/>
      <c r="O53" s="10"/>
      <c r="P53" s="27"/>
      <c r="Q53" s="28"/>
      <c r="R53" s="4"/>
      <c r="S53" s="4"/>
      <c r="T53" s="4"/>
      <c r="U53" s="4"/>
      <c r="V53" s="4"/>
      <c r="W53" s="4"/>
      <c r="X53" s="4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</row>
    <row r="54" spans="4:52" ht="12.75" customHeight="1">
      <c r="D54" s="35" t="s">
        <v>19</v>
      </c>
      <c r="E54" s="288" t="s">
        <v>20</v>
      </c>
      <c r="F54" s="289"/>
      <c r="G54" s="289"/>
      <c r="H54" s="289"/>
      <c r="I54" s="289"/>
      <c r="J54" s="289"/>
      <c r="K54" s="289"/>
      <c r="L54" s="289"/>
      <c r="M54" s="289"/>
      <c r="N54" s="290"/>
      <c r="O54" s="272" t="s">
        <v>21</v>
      </c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  <c r="AA54" s="273"/>
      <c r="AB54" s="273"/>
      <c r="AC54" s="273"/>
      <c r="AD54" s="273"/>
      <c r="AE54" s="273"/>
      <c r="AF54" s="274"/>
      <c r="AG54" s="291" t="s">
        <v>23</v>
      </c>
      <c r="AH54" s="292"/>
      <c r="AI54" s="272" t="s">
        <v>22</v>
      </c>
      <c r="AJ54" s="273"/>
      <c r="AK54" s="273"/>
      <c r="AL54" s="273"/>
      <c r="AM54" s="273"/>
      <c r="AN54" s="273"/>
      <c r="AO54" s="273"/>
      <c r="AP54" s="273"/>
      <c r="AQ54" s="274"/>
      <c r="AR54" s="272" t="s">
        <v>39</v>
      </c>
      <c r="AS54" s="273"/>
      <c r="AT54" s="273"/>
      <c r="AU54" s="273"/>
      <c r="AV54" s="273"/>
      <c r="AW54" s="273"/>
      <c r="AX54" s="273"/>
      <c r="AY54" s="273"/>
      <c r="AZ54" s="274"/>
    </row>
    <row r="55" spans="4:52" ht="9.9499999999999993" customHeight="1">
      <c r="D55" s="275">
        <v>8</v>
      </c>
      <c r="E55" s="278" t="str">
        <f>IF(入力!E22="","",LEFT(RIGHT(CONCATENATE("          ",入力!E22),10),1))</f>
        <v/>
      </c>
      <c r="F55" s="281" t="str">
        <f>IF(入力!E22="","",MID(RIGHT(CONCATENATE("          ",入力!E22),10),2,1))</f>
        <v/>
      </c>
      <c r="G55" s="281" t="str">
        <f>IF(入力!E22="","",MID(RIGHT(CONCATENATE("          ",入力!E22),10),3,1))</f>
        <v/>
      </c>
      <c r="H55" s="281" t="str">
        <f>IF(入力!E22="","",MID(RIGHT(CONCATENATE("          ",入力!E22),10),4,1))</f>
        <v/>
      </c>
      <c r="I55" s="281" t="str">
        <f>IF(入力!E22="","",MID(RIGHT(CONCATENATE("          ",入力!E22),10),5,1))</f>
        <v/>
      </c>
      <c r="J55" s="281" t="str">
        <f>IF(入力!E22="","",MID(RIGHT(CONCATENATE("          ",入力!E22),10),6,1))</f>
        <v/>
      </c>
      <c r="K55" s="281" t="str">
        <f>IF(入力!E22="","",MID(RIGHT(CONCATENATE("          ",入力!E22),10),7,1))</f>
        <v/>
      </c>
      <c r="L55" s="281" t="str">
        <f>IF(入力!E22="","",MID(RIGHT(CONCATENATE("          ",入力!E22),10),8,1))</f>
        <v/>
      </c>
      <c r="M55" s="281" t="str">
        <f>IF(入力!E22="","",MID(RIGHT(CONCATENATE("          ",入力!E22),10),9,1))</f>
        <v/>
      </c>
      <c r="N55" s="284" t="str">
        <f>IF(入力!E22="","",RIGHT(RIGHT(CONCATENATE("          ",入力!E22),10),1))</f>
        <v/>
      </c>
      <c r="O55" s="25" t="s">
        <v>24</v>
      </c>
      <c r="P55" s="328" t="str">
        <f>IF(入力!F22="","",入力!F22)</f>
        <v/>
      </c>
      <c r="Q55" s="328"/>
      <c r="R55" s="328"/>
      <c r="S55" s="328"/>
      <c r="T55" s="328"/>
      <c r="U55" s="328"/>
      <c r="V55" s="328"/>
      <c r="W55" s="329"/>
      <c r="X55" s="26" t="s">
        <v>25</v>
      </c>
      <c r="Y55" s="328" t="str">
        <f>IF(入力!G22="","",入力!G22)</f>
        <v/>
      </c>
      <c r="Z55" s="328"/>
      <c r="AA55" s="328"/>
      <c r="AB55" s="328"/>
      <c r="AC55" s="328"/>
      <c r="AD55" s="328"/>
      <c r="AE55" s="328"/>
      <c r="AF55" s="334"/>
      <c r="AG55" s="322" t="str">
        <f>IF(入力!H22="","",入力!H22)</f>
        <v/>
      </c>
      <c r="AH55" s="323"/>
      <c r="AI55" s="299" t="str">
        <f>IF(入力!I22="","",IF((VALUE(TEXT(入力!I22,"yyyymmdd"))-20190501)&gt;=0,"令和",IF((VALUE(TEXT(入力!I22,"yyyymmdd"))-19890108)&gt;=0,"平成","昭和")))</f>
        <v/>
      </c>
      <c r="AJ55" s="300" t="str">
        <f t="shared" ref="AI55:AK60" si="24">IF($B55="","",IF((VALUE(TEXT($B55,"yyyymmdd"))-20190501)&gt;=0,"9 ： 令和",IF((VALUE(TEXT($B55,"yyyymmdd"))-19890108)&gt;=0,"7 ： 平成","5 ： 昭和")))</f>
        <v/>
      </c>
      <c r="AK55" s="301" t="str">
        <f t="shared" si="24"/>
        <v/>
      </c>
      <c r="AL55" s="293" t="str">
        <f>IF(入力!I22="","",IF((VALUE(TEXT(入力!I22,"yyyymmdd"))-20190501)&lt;0,LEFT(IF((VALUE(TEXT(入力!I22,"yyyymmdd"))-19890108)&gt;=0,RIGHT(CONCATENATE("0",TEXT(入力!I22,"yyyymmdd")-19880000),6),TEXT(入力!I22,"yyyymmdd")-19250000),1),IF((TEXT(入力!I22,"yyyymmdd")-20180000)&lt;100000,0,LEFT(TEXT(入力!I22,"yyyymmdd")-20180000,1))))</f>
        <v/>
      </c>
      <c r="AM55" s="296" t="str">
        <f>IF(入力!I22="","",IF((VALUE(TEXT(入力!I22,"yyyymmdd"))-20190501)&lt;0,MID(IF((VALUE(TEXT(入力!I22,"yyyymmdd"))-19890108)&gt;=0,RIGHT(CONCATENATE("0",TEXT(入力!I22,"yyyymmdd")-19880000),6),TEXT(入力!I22,"yyyymmdd")-19250000),2,1),IF((TEXT(入力!I22,"yyyymmdd")-20180000)&lt;100000,LEFT(TEXT(入力!I22,"yyyymmdd")-20180000,1),MID(TEXT(入力!I22,"yyyymmdd")-20180000,2,1))))</f>
        <v/>
      </c>
      <c r="AN55" s="293" t="str">
        <f>IF(入力!I22="","",IF((VALUE(TEXT(入力!I22,"yyyymmdd"))-20190501)&lt;0,MID(IF((VALUE(TEXT(入力!I22,"yyyymmdd"))-19890108)&gt;=0,RIGHT(CONCATENATE("0",TEXT(入力!I22,"yyyymmdd")-19880000),6),TEXT(入力!I22,"yyyymmdd")-19250000),3,1),IF((TEXT(入力!I22,"yyyymmdd")-20180000)&lt;100000,MID(TEXT(入力!I22,"yyyymmdd")-20180000,2,1),MID(TEXT(入力!I22,"yyyymmdd")-20180000,3,1))))</f>
        <v/>
      </c>
      <c r="AO55" s="296" t="str">
        <f>IF(入力!I22="","",IF((VALUE(TEXT(入力!I22,"yyyymmdd"))-20190501)&lt;0,MID(IF((VALUE(TEXT(入力!I22,"yyyymmdd"))-19890108)&gt;=0,RIGHT(CONCATENATE("0",TEXT(入力!I22,"yyyymmdd")-19880000),6),TEXT(入力!I22,"yyyymmdd")-19250000),4,1),IF((TEXT(入力!I22,"yyyymmdd")-20180000)&lt;100000,MID(TEXT(入力!I22,"yyyymmdd")-20180000,3,1),MID(TEXT(入力!I22,"yyyymmdd")-20180000,4,1))))</f>
        <v/>
      </c>
      <c r="AP55" s="293" t="str">
        <f>IF(入力!I22="","",IF((VALUE(TEXT(入力!I22,"yyyymmdd"))-20190501)&lt;0,MID(IF((VALUE(TEXT(入力!I22,"yyyymmdd"))-19890108)&gt;=0,RIGHT(CONCATENATE("0",TEXT(入力!I22,"yyyymmdd")-19880000),6),TEXT(入力!I22,"yyyymmdd")-19250000),5,1),IF((TEXT(入力!I22,"yyyymmdd")-20180000)&lt;100000,MID(TEXT(入力!I22,"yyyymmdd")-20180000,4,1),MID(TEXT(入力!I22,"yyyymmdd")-20180000,5,1))))</f>
        <v/>
      </c>
      <c r="AQ55" s="284" t="str">
        <f>IF(入力!I22="","",IF((VALUE(TEXT(入力!I22,"yyyymmdd"))-20190501)&lt;0,RIGHT(IF((VALUE(TEXT(入力!I22,"yyyymmdd"))-19890108)&gt;=0,RIGHT(CONCATENATE("0",TEXT(入力!I22,"yyyymmdd")-19880000),6),TEXT(入力!I22,"yyyymmdd")-19250000),1),RIGHT(TEXT(入力!I22,"yyyymmdd")-20180000,1)))</f>
        <v/>
      </c>
      <c r="AR55" s="299" t="str">
        <f>IF(入力!J22="","",IF((VALUE(TEXT(入力!J22,"yyyymmdd"))-20190501)&gt;=0,"令和",IF((VALUE(TEXT(入力!J22,"yyyymmdd"))-19890108)&gt;=0,"平成","昭和")))</f>
        <v/>
      </c>
      <c r="AS55" s="300" t="str">
        <f t="shared" ref="AR55:AT60" si="25">IF($B55="","",IF((VALUE(TEXT($B55,"yyyymmdd"))-20190501)&gt;=0,"9 ： 令和",IF((VALUE(TEXT($B55,"yyyymmdd"))-19890108)&gt;=0,"7 ： 平成","5 ： 昭和")))</f>
        <v/>
      </c>
      <c r="AT55" s="301" t="str">
        <f t="shared" si="25"/>
        <v/>
      </c>
      <c r="AU55" s="293" t="str">
        <f>IF(入力!J22="","",IF((VALUE(TEXT(入力!J22,"yyyymmdd"))-20181001)&lt;0,"×",IF((VALUE(TEXT(入力!J22,"yyyymmdd")))&lt;20190501,LEFT(TEXT(入力!J22,"yyyymmdd")-19880000,1),IF((TEXT(入力!J22,"yyyymmdd")-20180000)&lt;100000,0,LEFT(TEXT(入力!J22,"yyyymmdd")-20180000,1)))))</f>
        <v/>
      </c>
      <c r="AV55" s="296" t="str">
        <f>IF(入力!J22="","",IF((VALUE(TEXT(入力!J22,"yyyymmdd"))-20181001)&lt;0,"×",IF((VALUE(TEXT(入力!J22,"yyyymmdd")))&lt;20190501,MID(TEXT(入力!J22,"yyyymmdd")-19880000,2,1),IF((TEXT(入力!J22,"yyyymmdd")-20180000)&lt;100000,LEFT(TEXT(入力!J22,"yyyymmdd")-20180000,1),MID(TEXT(入力!J22,"yyyymmdd")-20180000,2,1)))))</f>
        <v/>
      </c>
      <c r="AW55" s="293" t="str">
        <f>IF(入力!J22="","",IF((VALUE(TEXT(入力!J22,"yyyymmdd"))-20181001)&lt;0,"×",IF((VALUE(TEXT(入力!J22,"yyyymmdd")))&lt;20190501,MID(TEXT(入力!J22,"yyyymmdd")-19880000,3,1),IF((TEXT(入力!J22,"yyyymmdd")-20180000)&lt;100000,MID(TEXT(入力!J22,"yyyymmdd")-20180000,2,1),MID(TEXT(入力!J22,"yyyymmdd")-20180000,3,1)))))</f>
        <v/>
      </c>
      <c r="AX55" s="296" t="str">
        <f>IF(入力!J22="","",IF((VALUE(TEXT(入力!J22,"yyyymmdd"))-20181001)&lt;0,"×",IF((VALUE(TEXT(入力!J22,"yyyymmdd")))&lt;20190501,MID(TEXT(入力!J22,"yyyymmdd")-19880000,4,1),IF((TEXT(入力!J22,"yyyymmdd")-20180000)&lt;100000,MID(TEXT(入力!J22,"yyyymmdd")-20180000,3,1),MID(TEXT(入力!J22,"yyyymmdd")-20180000,4,1)))))</f>
        <v/>
      </c>
      <c r="AY55" s="293" t="str">
        <f>IF(入力!J22="","",IF((VALUE(TEXT(入力!J22,"yyyymmdd"))-20181001)&lt;0,"×",IF((VALUE(TEXT(入力!J22,"yyyymmdd")))&lt;20190501,MID(TEXT(入力!J22,"yyyymmdd")-19880000,5,1),IF((TEXT(入力!J22,"yyyymmdd")-20180000)&lt;100000,MID(TEXT(入力!J22,"yyyymmdd")-20180000,4,1),MID(TEXT(入力!J22,"yyyymmdd")-20180000,5,1)))))</f>
        <v/>
      </c>
      <c r="AZ55" s="284" t="str">
        <f>IF(入力!J22="","",IF((VALUE(TEXT(入力!J22,"yyyymmdd"))-20181001)&lt;0,"×",IF((VALUE(TEXT(入力!J22,"yyyymmdd")))&lt;20190501,RIGHT(TEXT(入力!J22,"yyyymmdd")-19880000,1),RIGHT(TEXT(入力!J22,"yyyymmdd")-20180000,1))))</f>
        <v/>
      </c>
    </row>
    <row r="56" spans="4:52" ht="9.9499999999999993" customHeight="1">
      <c r="D56" s="276"/>
      <c r="E56" s="279"/>
      <c r="F56" s="282"/>
      <c r="G56" s="282"/>
      <c r="H56" s="282"/>
      <c r="I56" s="282"/>
      <c r="J56" s="282"/>
      <c r="K56" s="282"/>
      <c r="L56" s="282"/>
      <c r="M56" s="282"/>
      <c r="N56" s="285"/>
      <c r="O56" s="5"/>
      <c r="P56" s="330"/>
      <c r="Q56" s="330"/>
      <c r="R56" s="330"/>
      <c r="S56" s="330"/>
      <c r="T56" s="330"/>
      <c r="U56" s="330"/>
      <c r="V56" s="330"/>
      <c r="W56" s="331"/>
      <c r="X56" s="6"/>
      <c r="Y56" s="330"/>
      <c r="Z56" s="330"/>
      <c r="AA56" s="330"/>
      <c r="AB56" s="330"/>
      <c r="AC56" s="330"/>
      <c r="AD56" s="330"/>
      <c r="AE56" s="330"/>
      <c r="AF56" s="335"/>
      <c r="AG56" s="324"/>
      <c r="AH56" s="325"/>
      <c r="AI56" s="302" t="str">
        <f t="shared" si="24"/>
        <v/>
      </c>
      <c r="AJ56" s="303" t="str">
        <f t="shared" si="24"/>
        <v/>
      </c>
      <c r="AK56" s="304" t="str">
        <f t="shared" si="24"/>
        <v/>
      </c>
      <c r="AL56" s="294" t="str">
        <f t="shared" ref="AL56:AL60" si="26">IF($B56="","",IF((VALUE(TEXT(AK56,"yyyymmdd"))-20190501)&lt;0,LEFT(IF((VALUE(TEXT(AK56,"yyyymmdd"))-19890108)&gt;=0,RIGHT(CONCATENATE("0",TEXT($B56,"yyyymmdd")-19880000),6),TEXT($B56,"yyyymmdd")-19250000),1),IF((TEXT($B56,"yyyymmdd")-20180000)&lt;100000,0,LEFT(TEXT($B56,"yyyymmdd")-20180000,1))))</f>
        <v/>
      </c>
      <c r="AM56" s="297" t="str">
        <f t="shared" ref="AM56:AM60" si="27">IF($B56="","",IF((VALUE(TEXT(AK56,"yyyymmdd"))-20190501)&lt;0,MID(IF((VALUE(TEXT($B56,"yyyymmdd"))-19890108)&gt;=0,RIGHT(CONCATENATE("0",TEXT($B56,"yyyymmdd")-19880000),6),TEXT($B56,"yyyymmdd")-19250000),2,1),IF((TEXT($B56,"yyyymmdd")-20180000)&lt;100000,LEFT(TEXT($B56,"yyyymmdd")-20180000,1),MID(TEXT($B56,"yyyymmdd")-20180000,2,1))))</f>
        <v/>
      </c>
      <c r="AN56" s="294" t="str">
        <f t="shared" ref="AN56:AN60" si="28">IF($B56="","",IF((VALUE(TEXT(AK56,"yyyymmdd"))-20190501)&lt;0,MID(IF((VALUE(TEXT($B56,"yyyymmdd"))-19890108)&gt;=0,RIGHT(CONCATENATE("0",TEXT($B56,"yyyymmdd")-19880000),6),TEXT($B56,"yyyymmdd")-19250000),3,1),IF((TEXT($B56,"yyyymmdd")-20180000)&lt;100000,MID(TEXT($B56,"yyyymmdd")-20180000,2,1),MID(TEXT($B56,"yyyymmdd")-20180000,3,1))))</f>
        <v/>
      </c>
      <c r="AO56" s="297" t="str">
        <f t="shared" ref="AO56:AO60" si="29">IF($B56="","",IF((VALUE(TEXT(AK56,"yyyymmdd"))-20190501)&lt;0,MID(IF((VALUE(TEXT($B56,"yyyymmdd"))-19890108)&gt;=0,RIGHT(CONCATENATE("0",TEXT($B56,"yyyymmdd")-19880000),6),TEXT($B56,"yyyymmdd")-19250000),4,1),IF((TEXT($B56,"yyyymmdd")-20180000)&lt;100000,MID(TEXT($B56,"yyyymmdd")-20180000,3,1),MID(TEXT($B56,"yyyymmdd")-20180000,4,1))))</f>
        <v/>
      </c>
      <c r="AP56" s="294" t="str">
        <f t="shared" ref="AP56:AP60" si="30">IF($B56="","",IF((VALUE(TEXT(AK56,"yyyymmdd"))-20190501)&lt;0,MID(IF((VALUE(TEXT($B56,"yyyymmdd"))-19890108)&gt;=0,RIGHT(CONCATENATE("0",TEXT($B56,"yyyymmdd")-19880000),6),TEXT($B56,"yyyymmdd")-19250000),5,1),IF((TEXT($B56,"yyyymmdd")-20180000)&lt;100000,MID(TEXT($B56,"yyyymmdd")-20180000,4,1),MID(TEXT($B56,"yyyymmdd")-20180000,5,1))))</f>
        <v/>
      </c>
      <c r="AQ56" s="285" t="str">
        <f t="shared" ref="AQ56:AQ60" si="31">IF($B56="","",IF((VALUE(TEXT(AK56,"yyyymmdd"))-20190501)&lt;0,RIGHT(IF((VALUE(TEXT($B56,"yyyymmdd"))-19890108)&gt;=0,RIGHT(CONCATENATE("0",TEXT($B56,"yyyymmdd")-19880000),6),TEXT($B56,"yyyymmdd")-19250000),1),RIGHT(TEXT($B56,"yyyymmdd")-20180000,1)))</f>
        <v/>
      </c>
      <c r="AR56" s="302" t="str">
        <f t="shared" si="25"/>
        <v/>
      </c>
      <c r="AS56" s="303" t="str">
        <f t="shared" si="25"/>
        <v/>
      </c>
      <c r="AT56" s="304" t="str">
        <f t="shared" si="25"/>
        <v/>
      </c>
      <c r="AU56" s="294"/>
      <c r="AV56" s="297"/>
      <c r="AW56" s="294"/>
      <c r="AX56" s="297"/>
      <c r="AY56" s="294"/>
      <c r="AZ56" s="285"/>
    </row>
    <row r="57" spans="4:52" ht="9.9499999999999993" customHeight="1">
      <c r="D57" s="276"/>
      <c r="E57" s="279"/>
      <c r="F57" s="282"/>
      <c r="G57" s="282"/>
      <c r="H57" s="282"/>
      <c r="I57" s="282"/>
      <c r="J57" s="282"/>
      <c r="K57" s="282"/>
      <c r="L57" s="282"/>
      <c r="M57" s="282"/>
      <c r="N57" s="285"/>
      <c r="O57" s="5"/>
      <c r="P57" s="330"/>
      <c r="Q57" s="330"/>
      <c r="R57" s="330"/>
      <c r="S57" s="330"/>
      <c r="T57" s="330"/>
      <c r="U57" s="330"/>
      <c r="V57" s="330"/>
      <c r="W57" s="331"/>
      <c r="X57" s="6"/>
      <c r="Y57" s="330"/>
      <c r="Z57" s="330"/>
      <c r="AA57" s="330"/>
      <c r="AB57" s="330"/>
      <c r="AC57" s="330"/>
      <c r="AD57" s="330"/>
      <c r="AE57" s="330"/>
      <c r="AF57" s="335"/>
      <c r="AG57" s="324"/>
      <c r="AH57" s="325"/>
      <c r="AI57" s="302" t="str">
        <f t="shared" si="24"/>
        <v/>
      </c>
      <c r="AJ57" s="303" t="str">
        <f t="shared" si="24"/>
        <v/>
      </c>
      <c r="AK57" s="304" t="str">
        <f t="shared" si="24"/>
        <v/>
      </c>
      <c r="AL57" s="294" t="str">
        <f t="shared" si="26"/>
        <v/>
      </c>
      <c r="AM57" s="297" t="str">
        <f t="shared" si="27"/>
        <v/>
      </c>
      <c r="AN57" s="294" t="str">
        <f t="shared" si="28"/>
        <v/>
      </c>
      <c r="AO57" s="297" t="str">
        <f t="shared" si="29"/>
        <v/>
      </c>
      <c r="AP57" s="294" t="str">
        <f t="shared" si="30"/>
        <v/>
      </c>
      <c r="AQ57" s="285" t="str">
        <f t="shared" si="31"/>
        <v/>
      </c>
      <c r="AR57" s="302" t="str">
        <f t="shared" si="25"/>
        <v/>
      </c>
      <c r="AS57" s="303" t="str">
        <f t="shared" si="25"/>
        <v/>
      </c>
      <c r="AT57" s="304" t="str">
        <f t="shared" si="25"/>
        <v/>
      </c>
      <c r="AU57" s="294"/>
      <c r="AV57" s="297"/>
      <c r="AW57" s="294"/>
      <c r="AX57" s="297"/>
      <c r="AY57" s="294"/>
      <c r="AZ57" s="285"/>
    </row>
    <row r="58" spans="4:52" ht="9.9499999999999993" customHeight="1">
      <c r="D58" s="276"/>
      <c r="E58" s="279"/>
      <c r="F58" s="282"/>
      <c r="G58" s="282"/>
      <c r="H58" s="282"/>
      <c r="I58" s="282"/>
      <c r="J58" s="282"/>
      <c r="K58" s="282"/>
      <c r="L58" s="282"/>
      <c r="M58" s="282"/>
      <c r="N58" s="285"/>
      <c r="O58" s="5"/>
      <c r="P58" s="330"/>
      <c r="Q58" s="330"/>
      <c r="R58" s="330"/>
      <c r="S58" s="330"/>
      <c r="T58" s="330"/>
      <c r="U58" s="330"/>
      <c r="V58" s="330"/>
      <c r="W58" s="331"/>
      <c r="X58" s="6"/>
      <c r="Y58" s="330"/>
      <c r="Z58" s="330"/>
      <c r="AA58" s="330"/>
      <c r="AB58" s="330"/>
      <c r="AC58" s="330"/>
      <c r="AD58" s="330"/>
      <c r="AE58" s="330"/>
      <c r="AF58" s="335"/>
      <c r="AG58" s="324"/>
      <c r="AH58" s="325"/>
      <c r="AI58" s="302" t="str">
        <f t="shared" si="24"/>
        <v/>
      </c>
      <c r="AJ58" s="303" t="str">
        <f t="shared" si="24"/>
        <v/>
      </c>
      <c r="AK58" s="304" t="str">
        <f t="shared" si="24"/>
        <v/>
      </c>
      <c r="AL58" s="294" t="str">
        <f t="shared" si="26"/>
        <v/>
      </c>
      <c r="AM58" s="297" t="str">
        <f t="shared" si="27"/>
        <v/>
      </c>
      <c r="AN58" s="294" t="str">
        <f t="shared" si="28"/>
        <v/>
      </c>
      <c r="AO58" s="297" t="str">
        <f t="shared" si="29"/>
        <v/>
      </c>
      <c r="AP58" s="294" t="str">
        <f t="shared" si="30"/>
        <v/>
      </c>
      <c r="AQ58" s="285" t="str">
        <f t="shared" si="31"/>
        <v/>
      </c>
      <c r="AR58" s="302" t="str">
        <f t="shared" si="25"/>
        <v/>
      </c>
      <c r="AS58" s="303" t="str">
        <f t="shared" si="25"/>
        <v/>
      </c>
      <c r="AT58" s="304" t="str">
        <f t="shared" si="25"/>
        <v/>
      </c>
      <c r="AU58" s="294"/>
      <c r="AV58" s="297"/>
      <c r="AW58" s="294"/>
      <c r="AX58" s="297"/>
      <c r="AY58" s="294"/>
      <c r="AZ58" s="285"/>
    </row>
    <row r="59" spans="4:52" ht="9.9499999999999993" customHeight="1">
      <c r="D59" s="276"/>
      <c r="E59" s="279"/>
      <c r="F59" s="282"/>
      <c r="G59" s="282"/>
      <c r="H59" s="282"/>
      <c r="I59" s="282"/>
      <c r="J59" s="282"/>
      <c r="K59" s="282"/>
      <c r="L59" s="282"/>
      <c r="M59" s="282"/>
      <c r="N59" s="285"/>
      <c r="O59" s="5"/>
      <c r="P59" s="330"/>
      <c r="Q59" s="330"/>
      <c r="R59" s="330"/>
      <c r="S59" s="330"/>
      <c r="T59" s="330"/>
      <c r="U59" s="330"/>
      <c r="V59" s="330"/>
      <c r="W59" s="331"/>
      <c r="X59" s="7"/>
      <c r="Y59" s="330"/>
      <c r="Z59" s="330"/>
      <c r="AA59" s="330"/>
      <c r="AB59" s="330"/>
      <c r="AC59" s="330"/>
      <c r="AD59" s="330"/>
      <c r="AE59" s="330"/>
      <c r="AF59" s="335"/>
      <c r="AG59" s="324"/>
      <c r="AH59" s="325"/>
      <c r="AI59" s="302" t="str">
        <f t="shared" si="24"/>
        <v/>
      </c>
      <c r="AJ59" s="303" t="str">
        <f t="shared" si="24"/>
        <v/>
      </c>
      <c r="AK59" s="304" t="str">
        <f t="shared" si="24"/>
        <v/>
      </c>
      <c r="AL59" s="294" t="str">
        <f t="shared" si="26"/>
        <v/>
      </c>
      <c r="AM59" s="297" t="str">
        <f t="shared" si="27"/>
        <v/>
      </c>
      <c r="AN59" s="294" t="str">
        <f t="shared" si="28"/>
        <v/>
      </c>
      <c r="AO59" s="297" t="str">
        <f t="shared" si="29"/>
        <v/>
      </c>
      <c r="AP59" s="294" t="str">
        <f t="shared" si="30"/>
        <v/>
      </c>
      <c r="AQ59" s="285" t="str">
        <f t="shared" si="31"/>
        <v/>
      </c>
      <c r="AR59" s="302" t="str">
        <f t="shared" si="25"/>
        <v/>
      </c>
      <c r="AS59" s="303" t="str">
        <f t="shared" si="25"/>
        <v/>
      </c>
      <c r="AT59" s="304" t="str">
        <f t="shared" si="25"/>
        <v/>
      </c>
      <c r="AU59" s="294"/>
      <c r="AV59" s="297"/>
      <c r="AW59" s="294"/>
      <c r="AX59" s="297"/>
      <c r="AY59" s="294"/>
      <c r="AZ59" s="285"/>
    </row>
    <row r="60" spans="4:52" ht="9.9499999999999993" customHeight="1" thickBot="1">
      <c r="D60" s="276"/>
      <c r="E60" s="280"/>
      <c r="F60" s="283"/>
      <c r="G60" s="283"/>
      <c r="H60" s="283"/>
      <c r="I60" s="283"/>
      <c r="J60" s="283"/>
      <c r="K60" s="283"/>
      <c r="L60" s="283"/>
      <c r="M60" s="283"/>
      <c r="N60" s="286"/>
      <c r="O60" s="8"/>
      <c r="P60" s="332"/>
      <c r="Q60" s="332"/>
      <c r="R60" s="332"/>
      <c r="S60" s="332"/>
      <c r="T60" s="332"/>
      <c r="U60" s="332"/>
      <c r="V60" s="332"/>
      <c r="W60" s="333"/>
      <c r="X60" s="9"/>
      <c r="Y60" s="332"/>
      <c r="Z60" s="332"/>
      <c r="AA60" s="332"/>
      <c r="AB60" s="332"/>
      <c r="AC60" s="332"/>
      <c r="AD60" s="332"/>
      <c r="AE60" s="332"/>
      <c r="AF60" s="336"/>
      <c r="AG60" s="326"/>
      <c r="AH60" s="327"/>
      <c r="AI60" s="305" t="str">
        <f t="shared" si="24"/>
        <v/>
      </c>
      <c r="AJ60" s="306" t="str">
        <f t="shared" si="24"/>
        <v/>
      </c>
      <c r="AK60" s="307" t="str">
        <f t="shared" si="24"/>
        <v/>
      </c>
      <c r="AL60" s="295" t="str">
        <f t="shared" si="26"/>
        <v/>
      </c>
      <c r="AM60" s="298" t="str">
        <f t="shared" si="27"/>
        <v/>
      </c>
      <c r="AN60" s="295" t="str">
        <f t="shared" si="28"/>
        <v/>
      </c>
      <c r="AO60" s="298" t="str">
        <f t="shared" si="29"/>
        <v/>
      </c>
      <c r="AP60" s="295" t="str">
        <f t="shared" si="30"/>
        <v/>
      </c>
      <c r="AQ60" s="286" t="str">
        <f t="shared" si="31"/>
        <v/>
      </c>
      <c r="AR60" s="305" t="str">
        <f t="shared" si="25"/>
        <v/>
      </c>
      <c r="AS60" s="306" t="str">
        <f t="shared" si="25"/>
        <v/>
      </c>
      <c r="AT60" s="307" t="str">
        <f t="shared" si="25"/>
        <v/>
      </c>
      <c r="AU60" s="295"/>
      <c r="AV60" s="298"/>
      <c r="AW60" s="295"/>
      <c r="AX60" s="298"/>
      <c r="AY60" s="295"/>
      <c r="AZ60" s="286"/>
    </row>
    <row r="61" spans="4:52" ht="12.75" customHeight="1">
      <c r="D61" s="276"/>
      <c r="E61" s="272" t="s">
        <v>40</v>
      </c>
      <c r="F61" s="273"/>
      <c r="G61" s="273"/>
      <c r="H61" s="273"/>
      <c r="I61" s="273"/>
      <c r="J61" s="273"/>
      <c r="K61" s="273"/>
      <c r="L61" s="273"/>
      <c r="M61" s="273"/>
      <c r="N61" s="274"/>
      <c r="O61" s="272" t="s">
        <v>41</v>
      </c>
      <c r="P61" s="273"/>
      <c r="Q61" s="273"/>
      <c r="R61" s="273"/>
      <c r="S61" s="273"/>
      <c r="T61" s="273"/>
      <c r="U61" s="287"/>
      <c r="V61" s="222" t="s">
        <v>42</v>
      </c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6"/>
      <c r="AW61" s="219" t="s">
        <v>89</v>
      </c>
      <c r="AX61" s="220"/>
      <c r="AY61" s="220"/>
      <c r="AZ61" s="221"/>
    </row>
    <row r="62" spans="4:52" ht="9.9499999999999993" customHeight="1">
      <c r="D62" s="276"/>
      <c r="E62" s="166" t="str">
        <f>IF(入力!K22="","",IF(入力!K22="70歳到達","70歳到達(10)",IF(入力!K22="事業所間異動","事業所間異動(-)",IF(入力!K22="死亡","死亡(60)",IF(入力!K22="懲戒","懲戒(44)",IF(入力!K22="その他","その他(01)",IF(入力!K22="任意脱退","任意脱退(41)","error")))))))</f>
        <v/>
      </c>
      <c r="F62" s="167"/>
      <c r="G62" s="167"/>
      <c r="H62" s="167"/>
      <c r="I62" s="167"/>
      <c r="J62" s="167"/>
      <c r="K62" s="167"/>
      <c r="L62" s="167"/>
      <c r="M62" s="167"/>
      <c r="N62" s="168"/>
      <c r="O62" s="157" t="str">
        <f>IF(入力!L22="","",MID(TEXT(入力!L22,"0000000"),1,1))</f>
        <v/>
      </c>
      <c r="P62" s="160" t="str">
        <f>IF(入力!L22="","",MID(TEXT(入力!L22,"0000000"),2,1))</f>
        <v/>
      </c>
      <c r="Q62" s="216" t="str">
        <f>IF(入力!L22="","",MID(TEXT(入力!L22,"0000000"),3,1))</f>
        <v/>
      </c>
      <c r="R62" s="213" t="str">
        <f>IF(入力!L22="","",MID(TEXT(入力!L22,"0000000"),4,1))</f>
        <v/>
      </c>
      <c r="S62" s="160" t="str">
        <f>IF(入力!L22="","",MID(TEXT(入力!L22,"0000000"),5,1))</f>
        <v/>
      </c>
      <c r="T62" s="160" t="str">
        <f>IF(入力!L22="","",MID(TEXT(入力!L22,"0000000"),6,1))</f>
        <v/>
      </c>
      <c r="U62" s="216" t="str">
        <f>IF(入力!L22="","",MID(TEXT(入力!L22,"0000000"),7,1))</f>
        <v/>
      </c>
      <c r="V62" s="65"/>
      <c r="W62" s="237" t="str">
        <f>IF(入力!M22="","",DBCS(入力!M22))</f>
        <v/>
      </c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37"/>
      <c r="AK62" s="237"/>
      <c r="AL62" s="237"/>
      <c r="AM62" s="237"/>
      <c r="AN62" s="237"/>
      <c r="AO62" s="237"/>
      <c r="AP62" s="237"/>
      <c r="AQ62" s="237"/>
      <c r="AR62" s="237"/>
      <c r="AS62" s="237"/>
      <c r="AT62" s="237"/>
      <c r="AU62" s="237"/>
      <c r="AV62" s="238"/>
      <c r="AW62" s="228" t="str">
        <f>IF(入力!K22="","",IF(入力!K22="70歳到達","99",IF(入力!K22="事業所間異動","08",IF(入力!K22="死亡","99",IF(入力!K22="懲戒","99",IF(入力!K22="その他","99",IF(入力!K22="任意脱退","99","error")))))))</f>
        <v/>
      </c>
      <c r="AX62" s="229"/>
      <c r="AY62" s="229"/>
      <c r="AZ62" s="230"/>
    </row>
    <row r="63" spans="4:52" ht="9.9499999999999993" customHeight="1">
      <c r="D63" s="276"/>
      <c r="E63" s="169"/>
      <c r="F63" s="170"/>
      <c r="G63" s="170"/>
      <c r="H63" s="170"/>
      <c r="I63" s="170"/>
      <c r="J63" s="170"/>
      <c r="K63" s="170"/>
      <c r="L63" s="170"/>
      <c r="M63" s="170"/>
      <c r="N63" s="171"/>
      <c r="O63" s="158"/>
      <c r="P63" s="161"/>
      <c r="Q63" s="217"/>
      <c r="R63" s="214"/>
      <c r="S63" s="161"/>
      <c r="T63" s="161"/>
      <c r="U63" s="217"/>
      <c r="V63" s="66"/>
      <c r="W63" s="239"/>
      <c r="X63" s="239"/>
      <c r="Y63" s="239"/>
      <c r="Z63" s="239"/>
      <c r="AA63" s="239"/>
      <c r="AB63" s="239"/>
      <c r="AC63" s="239"/>
      <c r="AD63" s="239"/>
      <c r="AE63" s="239"/>
      <c r="AF63" s="239"/>
      <c r="AG63" s="239"/>
      <c r="AH63" s="239"/>
      <c r="AI63" s="239"/>
      <c r="AJ63" s="239"/>
      <c r="AK63" s="239"/>
      <c r="AL63" s="239"/>
      <c r="AM63" s="239"/>
      <c r="AN63" s="239"/>
      <c r="AO63" s="239"/>
      <c r="AP63" s="239"/>
      <c r="AQ63" s="239"/>
      <c r="AR63" s="239"/>
      <c r="AS63" s="239"/>
      <c r="AT63" s="239"/>
      <c r="AU63" s="239"/>
      <c r="AV63" s="240"/>
      <c r="AW63" s="231"/>
      <c r="AX63" s="232"/>
      <c r="AY63" s="232"/>
      <c r="AZ63" s="233"/>
    </row>
    <row r="64" spans="4:52" ht="9.9499999999999993" customHeight="1">
      <c r="D64" s="276"/>
      <c r="E64" s="169"/>
      <c r="F64" s="170"/>
      <c r="G64" s="170"/>
      <c r="H64" s="170"/>
      <c r="I64" s="170"/>
      <c r="J64" s="170"/>
      <c r="K64" s="170"/>
      <c r="L64" s="170"/>
      <c r="M64" s="170"/>
      <c r="N64" s="171"/>
      <c r="O64" s="158"/>
      <c r="P64" s="161"/>
      <c r="Q64" s="217"/>
      <c r="R64" s="214"/>
      <c r="S64" s="161"/>
      <c r="T64" s="161"/>
      <c r="U64" s="217"/>
      <c r="V64" s="66"/>
      <c r="W64" s="239"/>
      <c r="X64" s="239"/>
      <c r="Y64" s="239"/>
      <c r="Z64" s="239"/>
      <c r="AA64" s="239"/>
      <c r="AB64" s="239"/>
      <c r="AC64" s="239"/>
      <c r="AD64" s="239"/>
      <c r="AE64" s="239"/>
      <c r="AF64" s="239"/>
      <c r="AG64" s="239"/>
      <c r="AH64" s="239"/>
      <c r="AI64" s="239"/>
      <c r="AJ64" s="239"/>
      <c r="AK64" s="239"/>
      <c r="AL64" s="239"/>
      <c r="AM64" s="239"/>
      <c r="AN64" s="239"/>
      <c r="AO64" s="239"/>
      <c r="AP64" s="239"/>
      <c r="AQ64" s="239"/>
      <c r="AR64" s="239"/>
      <c r="AS64" s="239"/>
      <c r="AT64" s="239"/>
      <c r="AU64" s="239"/>
      <c r="AV64" s="240"/>
      <c r="AW64" s="231"/>
      <c r="AX64" s="232"/>
      <c r="AY64" s="232"/>
      <c r="AZ64" s="233"/>
    </row>
    <row r="65" spans="4:54" ht="9.9499999999999993" customHeight="1">
      <c r="D65" s="276"/>
      <c r="E65" s="169"/>
      <c r="F65" s="170"/>
      <c r="G65" s="170"/>
      <c r="H65" s="170"/>
      <c r="I65" s="170"/>
      <c r="J65" s="170"/>
      <c r="K65" s="170"/>
      <c r="L65" s="170"/>
      <c r="M65" s="170"/>
      <c r="N65" s="171"/>
      <c r="O65" s="158"/>
      <c r="P65" s="161"/>
      <c r="Q65" s="217"/>
      <c r="R65" s="214"/>
      <c r="S65" s="161"/>
      <c r="T65" s="161"/>
      <c r="U65" s="217"/>
      <c r="V65" s="66"/>
      <c r="W65" s="239"/>
      <c r="X65" s="239"/>
      <c r="Y65" s="239"/>
      <c r="Z65" s="239"/>
      <c r="AA65" s="239"/>
      <c r="AB65" s="239"/>
      <c r="AC65" s="239"/>
      <c r="AD65" s="239"/>
      <c r="AE65" s="239"/>
      <c r="AF65" s="239"/>
      <c r="AG65" s="239"/>
      <c r="AH65" s="239"/>
      <c r="AI65" s="239"/>
      <c r="AJ65" s="239"/>
      <c r="AK65" s="239"/>
      <c r="AL65" s="239"/>
      <c r="AM65" s="239"/>
      <c r="AN65" s="239"/>
      <c r="AO65" s="239"/>
      <c r="AP65" s="239"/>
      <c r="AQ65" s="239"/>
      <c r="AR65" s="239"/>
      <c r="AS65" s="239"/>
      <c r="AT65" s="239"/>
      <c r="AU65" s="239"/>
      <c r="AV65" s="240"/>
      <c r="AW65" s="231"/>
      <c r="AX65" s="232"/>
      <c r="AY65" s="232"/>
      <c r="AZ65" s="233"/>
    </row>
    <row r="66" spans="4:54" ht="9.9499999999999993" customHeight="1" thickBot="1">
      <c r="D66" s="277"/>
      <c r="E66" s="172"/>
      <c r="F66" s="173"/>
      <c r="G66" s="173"/>
      <c r="H66" s="173"/>
      <c r="I66" s="173"/>
      <c r="J66" s="173"/>
      <c r="K66" s="173"/>
      <c r="L66" s="173"/>
      <c r="M66" s="173"/>
      <c r="N66" s="174"/>
      <c r="O66" s="159"/>
      <c r="P66" s="162"/>
      <c r="Q66" s="218"/>
      <c r="R66" s="215"/>
      <c r="S66" s="162"/>
      <c r="T66" s="162"/>
      <c r="U66" s="218"/>
      <c r="V66" s="67"/>
      <c r="W66" s="241"/>
      <c r="X66" s="241"/>
      <c r="Y66" s="241"/>
      <c r="Z66" s="241"/>
      <c r="AA66" s="241"/>
      <c r="AB66" s="241"/>
      <c r="AC66" s="241"/>
      <c r="AD66" s="241"/>
      <c r="AE66" s="241"/>
      <c r="AF66" s="241"/>
      <c r="AG66" s="241"/>
      <c r="AH66" s="241"/>
      <c r="AI66" s="241"/>
      <c r="AJ66" s="241"/>
      <c r="AK66" s="241"/>
      <c r="AL66" s="241"/>
      <c r="AM66" s="241"/>
      <c r="AN66" s="241"/>
      <c r="AO66" s="241"/>
      <c r="AP66" s="241"/>
      <c r="AQ66" s="241"/>
      <c r="AR66" s="241"/>
      <c r="AS66" s="241"/>
      <c r="AT66" s="241"/>
      <c r="AU66" s="241"/>
      <c r="AV66" s="242"/>
      <c r="AW66" s="234"/>
      <c r="AX66" s="235"/>
      <c r="AY66" s="235"/>
      <c r="AZ66" s="236"/>
    </row>
    <row r="67" spans="4:54" ht="9.9499999999999993" customHeight="1">
      <c r="D67" s="11"/>
      <c r="E67" s="34"/>
      <c r="F67" s="34"/>
      <c r="G67" s="34"/>
      <c r="H67" s="4"/>
      <c r="I67" s="12"/>
      <c r="J67" s="13"/>
      <c r="K67" s="13"/>
      <c r="L67" s="14"/>
      <c r="M67" s="14"/>
      <c r="N67" s="4"/>
      <c r="O67" s="4"/>
      <c r="P67" s="4"/>
      <c r="Q67" s="4"/>
      <c r="R67" s="4"/>
      <c r="S67" s="4"/>
      <c r="T67" s="15"/>
      <c r="U67" s="22"/>
      <c r="V67" s="22"/>
      <c r="W67" s="22"/>
      <c r="X67" s="22"/>
      <c r="Y67" s="22"/>
      <c r="Z67" s="22"/>
      <c r="AA67" s="22"/>
      <c r="AB67" s="22"/>
      <c r="AC67" s="16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7"/>
      <c r="AP67" s="36"/>
      <c r="AQ67" s="36"/>
      <c r="AR67" s="36"/>
      <c r="AS67" s="36"/>
      <c r="AT67" s="36"/>
      <c r="AU67" s="36"/>
      <c r="AV67" s="10"/>
      <c r="AW67" s="3"/>
      <c r="AX67" s="3"/>
      <c r="AY67" s="3"/>
      <c r="AZ67" s="3"/>
      <c r="BA67" s="3"/>
      <c r="BB67" s="3"/>
    </row>
    <row r="68" spans="4:54" ht="9.9499999999999993" customHeight="1">
      <c r="D68" s="11"/>
      <c r="E68" s="34"/>
      <c r="F68" s="34"/>
      <c r="G68" s="34"/>
      <c r="H68" s="4"/>
      <c r="I68" s="12"/>
      <c r="J68" s="13"/>
      <c r="K68" s="13"/>
      <c r="L68" s="14"/>
      <c r="M68" s="14"/>
      <c r="N68" s="4"/>
      <c r="O68" s="4"/>
      <c r="P68" s="4"/>
      <c r="Q68" s="4"/>
      <c r="R68" s="4"/>
      <c r="S68" s="4"/>
      <c r="T68" s="15"/>
      <c r="U68" s="22"/>
      <c r="V68" s="22"/>
      <c r="W68" s="22"/>
      <c r="X68" s="22"/>
      <c r="Y68" s="22"/>
      <c r="Z68" s="22"/>
      <c r="AA68" s="22"/>
      <c r="AB68" s="22"/>
      <c r="AC68" s="16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7"/>
      <c r="AP68" s="36"/>
      <c r="AQ68" s="36"/>
      <c r="AR68" s="36"/>
      <c r="AS68" s="36"/>
      <c r="AT68" s="36"/>
      <c r="AU68" s="36"/>
      <c r="AV68" s="10"/>
      <c r="AW68" s="3"/>
      <c r="AX68" s="3"/>
      <c r="AY68" s="3"/>
      <c r="AZ68" s="3"/>
      <c r="BA68" s="3"/>
      <c r="BB68" s="3"/>
    </row>
    <row r="70" spans="4:54" ht="12.75" customHeight="1">
      <c r="D70" s="265" t="s">
        <v>26</v>
      </c>
      <c r="E70" s="266"/>
      <c r="F70" s="266"/>
      <c r="G70" s="266"/>
      <c r="H70" s="267"/>
      <c r="I70" s="252" t="str">
        <f>DBCS(入力!E3)</f>
        <v/>
      </c>
      <c r="J70" s="253"/>
      <c r="K70" s="253"/>
      <c r="L70" s="253"/>
      <c r="M70" s="253"/>
      <c r="N70" s="253"/>
      <c r="O70" s="253"/>
      <c r="P70" s="253"/>
      <c r="Q70" s="253"/>
      <c r="R70" s="253"/>
      <c r="S70" s="253"/>
      <c r="T70" s="253"/>
      <c r="U70" s="253"/>
      <c r="V70" s="253"/>
      <c r="W70" s="253"/>
      <c r="X70" s="253"/>
      <c r="Y70" s="253"/>
      <c r="Z70" s="253"/>
      <c r="AA70" s="253"/>
      <c r="AB70" s="253"/>
      <c r="AC70" s="253"/>
      <c r="AD70" s="254"/>
      <c r="AE70" s="50"/>
      <c r="AF70" s="50"/>
      <c r="AG70" s="50"/>
      <c r="AH70" s="264" t="str">
        <f>IF(入力!E11="","",入力!E11)</f>
        <v/>
      </c>
      <c r="AI70" s="264"/>
      <c r="AJ70" s="264"/>
      <c r="AK70" s="264"/>
      <c r="AL70" s="264"/>
      <c r="AM70" s="81" t="s">
        <v>34</v>
      </c>
      <c r="AN70" s="50"/>
      <c r="AO70" s="50"/>
      <c r="AP70" s="50"/>
      <c r="AQ70" s="50"/>
      <c r="AR70" s="50"/>
      <c r="AS70" s="50"/>
      <c r="AT70" s="50"/>
      <c r="AU70" s="50"/>
      <c r="AX70" s="18"/>
      <c r="AY70" s="337" t="s">
        <v>27</v>
      </c>
      <c r="AZ70" s="337"/>
      <c r="BA70" s="19"/>
    </row>
    <row r="71" spans="4:54" ht="12.75" customHeight="1">
      <c r="D71" s="249"/>
      <c r="E71" s="250"/>
      <c r="F71" s="250"/>
      <c r="G71" s="250"/>
      <c r="H71" s="251"/>
      <c r="I71" s="243"/>
      <c r="J71" s="244"/>
      <c r="K71" s="244"/>
      <c r="L71" s="244"/>
      <c r="M71" s="244"/>
      <c r="N71" s="244"/>
      <c r="O71" s="244"/>
      <c r="P71" s="244"/>
      <c r="Q71" s="244"/>
      <c r="R71" s="244"/>
      <c r="S71" s="244"/>
      <c r="T71" s="244"/>
      <c r="U71" s="244"/>
      <c r="V71" s="244"/>
      <c r="W71" s="244"/>
      <c r="X71" s="244"/>
      <c r="Y71" s="244"/>
      <c r="Z71" s="244"/>
      <c r="AA71" s="244"/>
      <c r="AB71" s="244"/>
      <c r="AC71" s="244"/>
      <c r="AD71" s="245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</row>
    <row r="72" spans="4:54" ht="12.75" customHeight="1">
      <c r="D72" s="249" t="s">
        <v>28</v>
      </c>
      <c r="E72" s="250"/>
      <c r="F72" s="250"/>
      <c r="G72" s="250"/>
      <c r="H72" s="251"/>
      <c r="I72" s="243" t="str">
        <f>DBCS(入力!E4)</f>
        <v/>
      </c>
      <c r="J72" s="244"/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4"/>
      <c r="W72" s="244"/>
      <c r="X72" s="244"/>
      <c r="Y72" s="244"/>
      <c r="Z72" s="244"/>
      <c r="AA72" s="244"/>
      <c r="AB72" s="244"/>
      <c r="AC72" s="244"/>
      <c r="AD72" s="245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</row>
    <row r="73" spans="4:54" ht="12.75" customHeight="1">
      <c r="D73" s="249"/>
      <c r="E73" s="250"/>
      <c r="F73" s="250"/>
      <c r="G73" s="250"/>
      <c r="H73" s="251"/>
      <c r="I73" s="243"/>
      <c r="J73" s="244"/>
      <c r="K73" s="244"/>
      <c r="L73" s="244"/>
      <c r="M73" s="244"/>
      <c r="N73" s="244"/>
      <c r="O73" s="244"/>
      <c r="P73" s="244"/>
      <c r="Q73" s="244"/>
      <c r="R73" s="244"/>
      <c r="S73" s="244"/>
      <c r="T73" s="244"/>
      <c r="U73" s="244"/>
      <c r="V73" s="244"/>
      <c r="W73" s="244"/>
      <c r="X73" s="244"/>
      <c r="Y73" s="244"/>
      <c r="Z73" s="244"/>
      <c r="AA73" s="244"/>
      <c r="AB73" s="244"/>
      <c r="AC73" s="244"/>
      <c r="AD73" s="245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</row>
    <row r="74" spans="4:54" ht="12.75" customHeight="1">
      <c r="D74" s="249" t="s">
        <v>29</v>
      </c>
      <c r="E74" s="250"/>
      <c r="F74" s="250"/>
      <c r="G74" s="250"/>
      <c r="H74" s="251"/>
      <c r="I74" s="243" t="str">
        <f>IF(入力!E5="","",入力!E5)</f>
        <v/>
      </c>
      <c r="J74" s="244"/>
      <c r="K74" s="244"/>
      <c r="L74" s="244"/>
      <c r="M74" s="244"/>
      <c r="N74" s="244"/>
      <c r="O74" s="244"/>
      <c r="P74" s="244"/>
      <c r="Q74" s="244"/>
      <c r="R74" s="244"/>
      <c r="S74" s="244"/>
      <c r="T74" s="244"/>
      <c r="U74" s="244"/>
      <c r="V74" s="244"/>
      <c r="W74" s="244"/>
      <c r="X74" s="244"/>
      <c r="Y74" s="244"/>
      <c r="Z74" s="244"/>
      <c r="AA74" s="244"/>
      <c r="AB74" s="244"/>
      <c r="AC74" s="244"/>
      <c r="AD74" s="245"/>
      <c r="AE74" s="50"/>
      <c r="AF74" s="50"/>
      <c r="AG74" s="265" t="s">
        <v>79</v>
      </c>
      <c r="AH74" s="266"/>
      <c r="AI74" s="266"/>
      <c r="AJ74" s="266"/>
      <c r="AK74" s="267"/>
      <c r="AL74" s="269" t="str">
        <f>IF(入力!E8="","",入力!E8)</f>
        <v/>
      </c>
      <c r="AM74" s="270"/>
      <c r="AN74" s="270"/>
      <c r="AO74" s="270"/>
      <c r="AP74" s="270"/>
      <c r="AQ74" s="270"/>
      <c r="AR74" s="270"/>
      <c r="AS74" s="270"/>
      <c r="AT74" s="270"/>
      <c r="AU74" s="271"/>
    </row>
    <row r="75" spans="4:54" ht="12.75" customHeight="1">
      <c r="D75" s="249"/>
      <c r="E75" s="250"/>
      <c r="F75" s="250"/>
      <c r="G75" s="250"/>
      <c r="H75" s="251"/>
      <c r="I75" s="243"/>
      <c r="J75" s="244"/>
      <c r="K75" s="244"/>
      <c r="L75" s="244"/>
      <c r="M75" s="244"/>
      <c r="N75" s="244"/>
      <c r="O75" s="244"/>
      <c r="P75" s="244"/>
      <c r="Q75" s="244"/>
      <c r="R75" s="244"/>
      <c r="S75" s="244"/>
      <c r="T75" s="244"/>
      <c r="U75" s="244"/>
      <c r="V75" s="244"/>
      <c r="W75" s="244"/>
      <c r="X75" s="244"/>
      <c r="Y75" s="244"/>
      <c r="Z75" s="244"/>
      <c r="AA75" s="244"/>
      <c r="AB75" s="244"/>
      <c r="AC75" s="244"/>
      <c r="AD75" s="245"/>
      <c r="AE75" s="50"/>
      <c r="AF75" s="50"/>
      <c r="AG75" s="249"/>
      <c r="AH75" s="250"/>
      <c r="AI75" s="250"/>
      <c r="AJ75" s="250"/>
      <c r="AK75" s="251"/>
      <c r="AL75" s="258"/>
      <c r="AM75" s="259"/>
      <c r="AN75" s="259"/>
      <c r="AO75" s="259"/>
      <c r="AP75" s="259"/>
      <c r="AQ75" s="259"/>
      <c r="AR75" s="259"/>
      <c r="AS75" s="259"/>
      <c r="AT75" s="259"/>
      <c r="AU75" s="260"/>
    </row>
    <row r="76" spans="4:54" ht="12.75" customHeight="1">
      <c r="D76" s="249" t="s">
        <v>30</v>
      </c>
      <c r="E76" s="250"/>
      <c r="F76" s="250"/>
      <c r="G76" s="250"/>
      <c r="H76" s="251"/>
      <c r="I76" s="243" t="str">
        <f>DBCS(入力!E6)</f>
        <v/>
      </c>
      <c r="J76" s="244"/>
      <c r="K76" s="244"/>
      <c r="L76" s="244"/>
      <c r="M76" s="244"/>
      <c r="N76" s="244"/>
      <c r="O76" s="244"/>
      <c r="P76" s="244"/>
      <c r="Q76" s="244"/>
      <c r="R76" s="244"/>
      <c r="S76" s="244"/>
      <c r="T76" s="244"/>
      <c r="U76" s="244"/>
      <c r="V76" s="244"/>
      <c r="W76" s="244"/>
      <c r="X76" s="244"/>
      <c r="Y76" s="244"/>
      <c r="Z76" s="244"/>
      <c r="AA76" s="244"/>
      <c r="AB76" s="244"/>
      <c r="AC76" s="244"/>
      <c r="AD76" s="245"/>
      <c r="AE76" s="50"/>
      <c r="AF76" s="50"/>
      <c r="AG76" s="249" t="s">
        <v>30</v>
      </c>
      <c r="AH76" s="250"/>
      <c r="AI76" s="250"/>
      <c r="AJ76" s="250"/>
      <c r="AK76" s="251"/>
      <c r="AL76" s="258" t="str">
        <f>DBCS(入力!E9)</f>
        <v/>
      </c>
      <c r="AM76" s="259"/>
      <c r="AN76" s="259"/>
      <c r="AO76" s="259"/>
      <c r="AP76" s="259"/>
      <c r="AQ76" s="259"/>
      <c r="AR76" s="259"/>
      <c r="AS76" s="259"/>
      <c r="AT76" s="259"/>
      <c r="AU76" s="260"/>
    </row>
    <row r="77" spans="4:54" ht="12.75" customHeight="1">
      <c r="D77" s="255"/>
      <c r="E77" s="256"/>
      <c r="F77" s="256"/>
      <c r="G77" s="256"/>
      <c r="H77" s="257"/>
      <c r="I77" s="246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247"/>
      <c r="X77" s="247"/>
      <c r="Y77" s="247"/>
      <c r="Z77" s="247"/>
      <c r="AA77" s="247"/>
      <c r="AB77" s="247"/>
      <c r="AC77" s="247"/>
      <c r="AD77" s="248"/>
      <c r="AE77" s="50"/>
      <c r="AF77" s="50"/>
      <c r="AG77" s="255"/>
      <c r="AH77" s="256"/>
      <c r="AI77" s="256"/>
      <c r="AJ77" s="256"/>
      <c r="AK77" s="257"/>
      <c r="AL77" s="261"/>
      <c r="AM77" s="262"/>
      <c r="AN77" s="262"/>
      <c r="AO77" s="262"/>
      <c r="AP77" s="262"/>
      <c r="AQ77" s="262"/>
      <c r="AR77" s="262"/>
      <c r="AS77" s="262"/>
      <c r="AT77" s="262"/>
      <c r="AU77" s="263"/>
    </row>
  </sheetData>
  <sheetProtection algorithmName="SHA-512" hashValue="KGcX3AHlm4VB6VEh8fYna01ZQk6A5uBjKJ2DmjARnz2BHr/wC1Tm5qj2uQurceHMkbnWZd6F1GtKFbmY+WCH3A==" saltValue="OaLg8Ekep9QKXSrY59oaGQ==" spinCount="100000" sheet="1" objects="1" scenarios="1"/>
  <mergeCells count="231">
    <mergeCell ref="AW62:AZ66"/>
    <mergeCell ref="AW19:AZ19"/>
    <mergeCell ref="W20:AV24"/>
    <mergeCell ref="AW20:AZ24"/>
    <mergeCell ref="V33:AV33"/>
    <mergeCell ref="AW33:AZ33"/>
    <mergeCell ref="W34:AV38"/>
    <mergeCell ref="AW34:AZ38"/>
    <mergeCell ref="V47:AV47"/>
    <mergeCell ref="AW47:AZ47"/>
    <mergeCell ref="AI54:AQ54"/>
    <mergeCell ref="AG54:AH54"/>
    <mergeCell ref="AR54:AZ54"/>
    <mergeCell ref="AY41:AY46"/>
    <mergeCell ref="AZ41:AZ46"/>
    <mergeCell ref="AI26:AQ26"/>
    <mergeCell ref="AG26:AH26"/>
    <mergeCell ref="AR26:AZ26"/>
    <mergeCell ref="AV27:AV32"/>
    <mergeCell ref="AG40:AH40"/>
    <mergeCell ref="AR40:AZ40"/>
    <mergeCell ref="AN27:AN32"/>
    <mergeCell ref="AO27:AO32"/>
    <mergeCell ref="O40:AF40"/>
    <mergeCell ref="AY70:AZ70"/>
    <mergeCell ref="O62:O66"/>
    <mergeCell ref="P62:P66"/>
    <mergeCell ref="Q62:Q66"/>
    <mergeCell ref="R62:R66"/>
    <mergeCell ref="S62:S66"/>
    <mergeCell ref="T62:T66"/>
    <mergeCell ref="AG55:AH60"/>
    <mergeCell ref="AR55:AT60"/>
    <mergeCell ref="AU55:AU60"/>
    <mergeCell ref="AV55:AV60"/>
    <mergeCell ref="P55:W60"/>
    <mergeCell ref="AH70:AL70"/>
    <mergeCell ref="AL55:AL60"/>
    <mergeCell ref="AM55:AM60"/>
    <mergeCell ref="AN55:AN60"/>
    <mergeCell ref="AO55:AO60"/>
    <mergeCell ref="Y55:AF60"/>
    <mergeCell ref="I70:AD71"/>
    <mergeCell ref="O61:U61"/>
    <mergeCell ref="V61:AV61"/>
    <mergeCell ref="AW61:AZ61"/>
    <mergeCell ref="AY55:AY60"/>
    <mergeCell ref="AZ55:AZ60"/>
    <mergeCell ref="O48:O52"/>
    <mergeCell ref="P48:P52"/>
    <mergeCell ref="Q48:Q52"/>
    <mergeCell ref="R48:R52"/>
    <mergeCell ref="S48:S52"/>
    <mergeCell ref="AI55:AK60"/>
    <mergeCell ref="T48:T52"/>
    <mergeCell ref="AW55:AW60"/>
    <mergeCell ref="AX55:AX60"/>
    <mergeCell ref="AP55:AP60"/>
    <mergeCell ref="AQ55:AQ60"/>
    <mergeCell ref="W48:AV52"/>
    <mergeCell ref="AW48:AZ52"/>
    <mergeCell ref="D76:H77"/>
    <mergeCell ref="I76:AD77"/>
    <mergeCell ref="U62:U66"/>
    <mergeCell ref="D70:H71"/>
    <mergeCell ref="D72:H73"/>
    <mergeCell ref="I72:AD73"/>
    <mergeCell ref="D74:H75"/>
    <mergeCell ref="E62:N66"/>
    <mergeCell ref="I74:AD75"/>
    <mergeCell ref="W62:AV66"/>
    <mergeCell ref="AG74:AK75"/>
    <mergeCell ref="AL74:AU75"/>
    <mergeCell ref="AG76:AK77"/>
    <mergeCell ref="AL76:AU77"/>
    <mergeCell ref="E47:N47"/>
    <mergeCell ref="D41:D52"/>
    <mergeCell ref="E41:E46"/>
    <mergeCell ref="F41:F46"/>
    <mergeCell ref="G41:G46"/>
    <mergeCell ref="H41:H46"/>
    <mergeCell ref="I41:I46"/>
    <mergeCell ref="E48:N52"/>
    <mergeCell ref="D55:D66"/>
    <mergeCell ref="E55:E60"/>
    <mergeCell ref="F55:F60"/>
    <mergeCell ref="G55:G60"/>
    <mergeCell ref="H55:H60"/>
    <mergeCell ref="I55:I60"/>
    <mergeCell ref="J41:J46"/>
    <mergeCell ref="K41:K46"/>
    <mergeCell ref="E54:N54"/>
    <mergeCell ref="E61:N61"/>
    <mergeCell ref="J55:J60"/>
    <mergeCell ref="K55:K60"/>
    <mergeCell ref="L55:L60"/>
    <mergeCell ref="M55:M60"/>
    <mergeCell ref="N55:N60"/>
    <mergeCell ref="L41:L46"/>
    <mergeCell ref="O47:U47"/>
    <mergeCell ref="U48:U52"/>
    <mergeCell ref="O54:AF54"/>
    <mergeCell ref="AP27:AP32"/>
    <mergeCell ref="AQ27:AQ32"/>
    <mergeCell ref="S34:S38"/>
    <mergeCell ref="T34:T38"/>
    <mergeCell ref="AW41:AW46"/>
    <mergeCell ref="AX41:AX46"/>
    <mergeCell ref="AI40:AQ40"/>
    <mergeCell ref="P41:W46"/>
    <mergeCell ref="U34:U38"/>
    <mergeCell ref="AP41:AP46"/>
    <mergeCell ref="AQ41:AQ46"/>
    <mergeCell ref="AG41:AH46"/>
    <mergeCell ref="AR41:AT46"/>
    <mergeCell ref="AU41:AU46"/>
    <mergeCell ref="AV41:AV46"/>
    <mergeCell ref="Y41:AF46"/>
    <mergeCell ref="AI41:AK46"/>
    <mergeCell ref="AL41:AL46"/>
    <mergeCell ref="AM41:AM46"/>
    <mergeCell ref="AN41:AN46"/>
    <mergeCell ref="AO41:AO46"/>
    <mergeCell ref="AW27:AW32"/>
    <mergeCell ref="AX27:AX32"/>
    <mergeCell ref="AY27:AY32"/>
    <mergeCell ref="AZ27:AZ32"/>
    <mergeCell ref="AG27:AH32"/>
    <mergeCell ref="AR27:AT32"/>
    <mergeCell ref="AU27:AU32"/>
    <mergeCell ref="O33:U33"/>
    <mergeCell ref="Q20:Q24"/>
    <mergeCell ref="R20:R24"/>
    <mergeCell ref="S20:S24"/>
    <mergeCell ref="T20:T24"/>
    <mergeCell ref="U20:U24"/>
    <mergeCell ref="P27:W32"/>
    <mergeCell ref="Y27:AF32"/>
    <mergeCell ref="AI27:AK32"/>
    <mergeCell ref="AL27:AL32"/>
    <mergeCell ref="AM27:AM32"/>
    <mergeCell ref="E26:N26"/>
    <mergeCell ref="O26:AF26"/>
    <mergeCell ref="M41:M46"/>
    <mergeCell ref="N41:N46"/>
    <mergeCell ref="E40:N40"/>
    <mergeCell ref="D27:D38"/>
    <mergeCell ref="E27:E32"/>
    <mergeCell ref="F27:F32"/>
    <mergeCell ref="G27:G32"/>
    <mergeCell ref="H27:H32"/>
    <mergeCell ref="I27:I32"/>
    <mergeCell ref="E34:N38"/>
    <mergeCell ref="E33:N33"/>
    <mergeCell ref="J27:J32"/>
    <mergeCell ref="K27:K32"/>
    <mergeCell ref="L27:L32"/>
    <mergeCell ref="M27:M32"/>
    <mergeCell ref="N27:N32"/>
    <mergeCell ref="O34:O38"/>
    <mergeCell ref="P34:P38"/>
    <mergeCell ref="Q34:Q38"/>
    <mergeCell ref="R34:R38"/>
    <mergeCell ref="AG13:AH18"/>
    <mergeCell ref="V19:AV19"/>
    <mergeCell ref="P13:W18"/>
    <mergeCell ref="Y13:AF18"/>
    <mergeCell ref="AI13:AK18"/>
    <mergeCell ref="AL13:AL18"/>
    <mergeCell ref="E20:N24"/>
    <mergeCell ref="O20:O24"/>
    <mergeCell ref="P20:P24"/>
    <mergeCell ref="AW13:AW18"/>
    <mergeCell ref="AX13:AX18"/>
    <mergeCell ref="AY13:AY18"/>
    <mergeCell ref="AR13:AT18"/>
    <mergeCell ref="AU13:AU18"/>
    <mergeCell ref="AV13:AV18"/>
    <mergeCell ref="AM13:AM18"/>
    <mergeCell ref="AN13:AN18"/>
    <mergeCell ref="AO13:AO18"/>
    <mergeCell ref="AP13:AP18"/>
    <mergeCell ref="AQ13:AQ18"/>
    <mergeCell ref="AX4:AX6"/>
    <mergeCell ref="AY4:AY6"/>
    <mergeCell ref="AZ4:AZ6"/>
    <mergeCell ref="D2:G2"/>
    <mergeCell ref="V2:AK3"/>
    <mergeCell ref="AW3:AZ3"/>
    <mergeCell ref="AW4:AW6"/>
    <mergeCell ref="M13:M18"/>
    <mergeCell ref="N13:N18"/>
    <mergeCell ref="S8:S10"/>
    <mergeCell ref="T8:T10"/>
    <mergeCell ref="E12:N12"/>
    <mergeCell ref="O12:AF12"/>
    <mergeCell ref="AI12:AQ12"/>
    <mergeCell ref="AG12:AH12"/>
    <mergeCell ref="M8:M10"/>
    <mergeCell ref="N8:N10"/>
    <mergeCell ref="O8:O10"/>
    <mergeCell ref="P8:P10"/>
    <mergeCell ref="Q8:Q10"/>
    <mergeCell ref="R8:R10"/>
    <mergeCell ref="H8:H10"/>
    <mergeCell ref="I8:I10"/>
    <mergeCell ref="J8:J10"/>
    <mergeCell ref="AR12:AZ12"/>
    <mergeCell ref="D13:D24"/>
    <mergeCell ref="E13:E18"/>
    <mergeCell ref="F13:F18"/>
    <mergeCell ref="G13:G18"/>
    <mergeCell ref="D7:F7"/>
    <mergeCell ref="G7:I7"/>
    <mergeCell ref="J7:M7"/>
    <mergeCell ref="N7:R7"/>
    <mergeCell ref="S7:V7"/>
    <mergeCell ref="D8:F10"/>
    <mergeCell ref="G8:G10"/>
    <mergeCell ref="U8:U10"/>
    <mergeCell ref="V8:V10"/>
    <mergeCell ref="K8:K10"/>
    <mergeCell ref="L8:L10"/>
    <mergeCell ref="H13:H18"/>
    <mergeCell ref="I13:I18"/>
    <mergeCell ref="J13:J18"/>
    <mergeCell ref="K13:K18"/>
    <mergeCell ref="L13:L18"/>
    <mergeCell ref="AZ13:AZ18"/>
    <mergeCell ref="E19:N19"/>
    <mergeCell ref="O19:U19"/>
  </mergeCells>
  <phoneticPr fontId="1"/>
  <pageMargins left="0.19685039370078741" right="0.19685039370078741" top="7.874015748031496E-2" bottom="0.39370078740157483" header="0.31496062992125984" footer="0"/>
  <pageSetup paperSize="9" scale="75" orientation="landscape" r:id="rId1"/>
  <headerFooter>
    <oddFooter>&amp;L&amp;"ＭＳ 明朝,標準"&amp;8報道基金_02k（202508改訂）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D1:BB77"/>
  <sheetViews>
    <sheetView showGridLines="0" zoomScaleNormal="100" zoomScaleSheetLayoutView="70" workbookViewId="0"/>
  </sheetViews>
  <sheetFormatPr defaultColWidth="4.375" defaultRowHeight="12.75" customHeight="1"/>
  <cols>
    <col min="1" max="56" width="3.625" style="2" customWidth="1"/>
    <col min="57" max="16384" width="4.375" style="2"/>
  </cols>
  <sheetData>
    <row r="1" spans="4:52" s="50" customFormat="1" ht="5.0999999999999996" customHeight="1"/>
    <row r="2" spans="4:52" s="50" customFormat="1" ht="12.75" customHeight="1" thickBot="1">
      <c r="D2" s="175"/>
      <c r="E2" s="175"/>
      <c r="F2" s="175"/>
      <c r="G2" s="175"/>
      <c r="T2" s="51"/>
      <c r="U2" s="51"/>
      <c r="V2" s="176" t="s">
        <v>38</v>
      </c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</row>
    <row r="3" spans="4:52" s="50" customFormat="1" ht="12.75" customHeight="1">
      <c r="U3" s="51" t="s">
        <v>15</v>
      </c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W3" s="154" t="s">
        <v>16</v>
      </c>
      <c r="AX3" s="155"/>
      <c r="AY3" s="155"/>
      <c r="AZ3" s="156"/>
    </row>
    <row r="4" spans="4:52" s="50" customFormat="1" ht="12.75" customHeight="1">
      <c r="AH4" s="52"/>
      <c r="AI4" s="53"/>
      <c r="AJ4" s="53"/>
      <c r="AW4" s="157"/>
      <c r="AX4" s="160"/>
      <c r="AY4" s="160"/>
      <c r="AZ4" s="163"/>
    </row>
    <row r="5" spans="4:52" s="50" customFormat="1" ht="12.75" customHeight="1">
      <c r="AH5" s="52"/>
      <c r="AI5" s="53"/>
      <c r="AJ5" s="53"/>
      <c r="AW5" s="158"/>
      <c r="AX5" s="161"/>
      <c r="AY5" s="161"/>
      <c r="AZ5" s="164"/>
    </row>
    <row r="6" spans="4:52" s="50" customFormat="1" ht="12.75" customHeight="1" thickBot="1">
      <c r="AC6" s="52"/>
      <c r="AD6" s="52"/>
      <c r="AE6" s="52"/>
      <c r="AF6" s="52"/>
      <c r="AG6" s="52"/>
      <c r="AH6" s="52"/>
      <c r="AV6" s="54"/>
      <c r="AW6" s="159"/>
      <c r="AX6" s="162"/>
      <c r="AY6" s="162"/>
      <c r="AZ6" s="165"/>
    </row>
    <row r="7" spans="4:52" s="50" customFormat="1" ht="12.75" customHeight="1">
      <c r="D7" s="154" t="s">
        <v>72</v>
      </c>
      <c r="E7" s="155"/>
      <c r="F7" s="156"/>
      <c r="G7" s="154" t="s">
        <v>73</v>
      </c>
      <c r="H7" s="155"/>
      <c r="I7" s="156"/>
      <c r="J7" s="154" t="s">
        <v>17</v>
      </c>
      <c r="K7" s="155"/>
      <c r="L7" s="155"/>
      <c r="M7" s="156"/>
      <c r="N7" s="154" t="s">
        <v>18</v>
      </c>
      <c r="O7" s="155"/>
      <c r="P7" s="155"/>
      <c r="Q7" s="155"/>
      <c r="R7" s="156"/>
      <c r="S7" s="154" t="s">
        <v>71</v>
      </c>
      <c r="T7" s="155"/>
      <c r="U7" s="155"/>
      <c r="V7" s="156"/>
      <c r="AD7" s="52"/>
      <c r="AE7" s="52"/>
      <c r="AF7" s="52"/>
      <c r="AG7" s="52"/>
      <c r="AH7" s="52"/>
    </row>
    <row r="8" spans="4:52" s="50" customFormat="1" ht="12.75" customHeight="1">
      <c r="D8" s="180">
        <v>8</v>
      </c>
      <c r="E8" s="181"/>
      <c r="F8" s="182"/>
      <c r="G8" s="157">
        <v>0</v>
      </c>
      <c r="H8" s="160">
        <v>2</v>
      </c>
      <c r="I8" s="160">
        <v>0</v>
      </c>
      <c r="J8" s="157">
        <v>0</v>
      </c>
      <c r="K8" s="160">
        <v>0</v>
      </c>
      <c r="L8" s="160">
        <v>8</v>
      </c>
      <c r="M8" s="163">
        <v>8</v>
      </c>
      <c r="N8" s="157" t="str">
        <f>IF(入力!E2="","",LEFT(RIGHT(CONCATENATE("      ",入力!E2),5),1))</f>
        <v/>
      </c>
      <c r="O8" s="160" t="str">
        <f>IF(入力!E2="","",MID(RIGHT(CONCATENATE("      ",入力!E2),5),2,1))</f>
        <v/>
      </c>
      <c r="P8" s="160" t="str">
        <f>IF(入力!E2="","",MID(RIGHT(CONCATENATE("      ",入力!E2),5),3,1))</f>
        <v/>
      </c>
      <c r="Q8" s="160" t="str">
        <f>IF(入力!E2="","",MID(RIGHT(CONCATENATE("      ",入力!E2),5),4,1))</f>
        <v/>
      </c>
      <c r="R8" s="163" t="str">
        <f>IF(入力!E2="","",RIGHT(RIGHT(CONCATENATE("      ",入力!E2),5),1))</f>
        <v/>
      </c>
      <c r="S8" s="157" t="s">
        <v>80</v>
      </c>
      <c r="T8" s="160">
        <v>1</v>
      </c>
      <c r="U8" s="160">
        <v>1</v>
      </c>
      <c r="V8" s="163">
        <v>9</v>
      </c>
      <c r="AE8" s="52"/>
      <c r="AF8" s="52"/>
      <c r="AG8" s="52"/>
      <c r="AH8" s="52"/>
      <c r="AR8" s="81"/>
      <c r="AS8" s="55"/>
      <c r="AV8" s="56"/>
    </row>
    <row r="9" spans="4:52" s="50" customFormat="1" ht="12.75" customHeight="1">
      <c r="D9" s="183"/>
      <c r="E9" s="184"/>
      <c r="F9" s="185"/>
      <c r="G9" s="158"/>
      <c r="H9" s="161"/>
      <c r="I9" s="161"/>
      <c r="J9" s="158"/>
      <c r="K9" s="161"/>
      <c r="L9" s="161"/>
      <c r="M9" s="164"/>
      <c r="N9" s="158"/>
      <c r="O9" s="161"/>
      <c r="P9" s="161"/>
      <c r="Q9" s="161"/>
      <c r="R9" s="164"/>
      <c r="S9" s="158"/>
      <c r="T9" s="161"/>
      <c r="U9" s="161"/>
      <c r="V9" s="164"/>
      <c r="AE9" s="52"/>
      <c r="AF9" s="52"/>
      <c r="AG9" s="52"/>
      <c r="AH9" s="52"/>
      <c r="AN9" s="81"/>
      <c r="AO9" s="55"/>
      <c r="AR9" s="56"/>
    </row>
    <row r="10" spans="4:52" s="50" customFormat="1" ht="12.75" customHeight="1" thickBot="1">
      <c r="D10" s="186"/>
      <c r="E10" s="187"/>
      <c r="F10" s="188"/>
      <c r="G10" s="159"/>
      <c r="H10" s="162"/>
      <c r="I10" s="162"/>
      <c r="J10" s="159"/>
      <c r="K10" s="162"/>
      <c r="L10" s="162"/>
      <c r="M10" s="165"/>
      <c r="N10" s="159"/>
      <c r="O10" s="162"/>
      <c r="P10" s="162"/>
      <c r="Q10" s="162"/>
      <c r="R10" s="165"/>
      <c r="S10" s="159"/>
      <c r="T10" s="162"/>
      <c r="U10" s="162"/>
      <c r="V10" s="165"/>
      <c r="W10" s="57"/>
      <c r="X10" s="57"/>
      <c r="Y10" s="57"/>
      <c r="AN10" s="81"/>
      <c r="AO10" s="57"/>
      <c r="AP10" s="57"/>
      <c r="AQ10" s="57"/>
      <c r="AR10" s="57"/>
    </row>
    <row r="11" spans="4:52" ht="5.0999999999999996" customHeight="1" thickBot="1"/>
    <row r="12" spans="4:52" ht="12.75" customHeight="1">
      <c r="D12" s="35" t="s">
        <v>19</v>
      </c>
      <c r="E12" s="288" t="s">
        <v>20</v>
      </c>
      <c r="F12" s="289"/>
      <c r="G12" s="289"/>
      <c r="H12" s="289"/>
      <c r="I12" s="289"/>
      <c r="J12" s="289"/>
      <c r="K12" s="289"/>
      <c r="L12" s="289"/>
      <c r="M12" s="289"/>
      <c r="N12" s="290"/>
      <c r="O12" s="272" t="s">
        <v>21</v>
      </c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4"/>
      <c r="AG12" s="291" t="s">
        <v>23</v>
      </c>
      <c r="AH12" s="292"/>
      <c r="AI12" s="272" t="s">
        <v>22</v>
      </c>
      <c r="AJ12" s="273"/>
      <c r="AK12" s="273"/>
      <c r="AL12" s="273"/>
      <c r="AM12" s="273"/>
      <c r="AN12" s="273"/>
      <c r="AO12" s="273"/>
      <c r="AP12" s="273"/>
      <c r="AQ12" s="274"/>
      <c r="AR12" s="272" t="s">
        <v>39</v>
      </c>
      <c r="AS12" s="273"/>
      <c r="AT12" s="273"/>
      <c r="AU12" s="273"/>
      <c r="AV12" s="273"/>
      <c r="AW12" s="273"/>
      <c r="AX12" s="273"/>
      <c r="AY12" s="273"/>
      <c r="AZ12" s="274"/>
    </row>
    <row r="13" spans="4:52" ht="9.9499999999999993" customHeight="1">
      <c r="D13" s="275">
        <v>9</v>
      </c>
      <c r="E13" s="278" t="str">
        <f>IF(入力!E23="","",LEFT(RIGHT(CONCATENATE("          ",入力!E23),10),1))</f>
        <v/>
      </c>
      <c r="F13" s="281" t="str">
        <f>IF(入力!E23="","",MID(RIGHT(CONCATENATE("          ",入力!E23),10),2,1))</f>
        <v/>
      </c>
      <c r="G13" s="281" t="str">
        <f>IF(入力!E23="","",MID(RIGHT(CONCATENATE("          ",入力!E23),10),3,1))</f>
        <v/>
      </c>
      <c r="H13" s="281" t="str">
        <f>IF(入力!E23="","",MID(RIGHT(CONCATENATE("          ",入力!E23),10),4,1))</f>
        <v/>
      </c>
      <c r="I13" s="281" t="str">
        <f>IF(入力!E23="","",MID(RIGHT(CONCATENATE("          ",入力!E23),10),5,1))</f>
        <v/>
      </c>
      <c r="J13" s="281" t="str">
        <f>IF(入力!E23="","",MID(RIGHT(CONCATENATE("          ",入力!E23),10),6,1))</f>
        <v/>
      </c>
      <c r="K13" s="281" t="str">
        <f>IF(入力!E23="","",MID(RIGHT(CONCATENATE("          ",入力!E23),10),7,1))</f>
        <v/>
      </c>
      <c r="L13" s="281" t="str">
        <f>IF(入力!E23="","",MID(RIGHT(CONCATENATE("          ",入力!E23),10),8,1))</f>
        <v/>
      </c>
      <c r="M13" s="281" t="str">
        <f>IF(入力!E23="","",MID(RIGHT(CONCATENATE("          ",入力!E23),10),9,1))</f>
        <v/>
      </c>
      <c r="N13" s="284" t="str">
        <f>IF(入力!E23="","",RIGHT(RIGHT(CONCATENATE("          ",入力!E23),10),1))</f>
        <v/>
      </c>
      <c r="O13" s="25" t="s">
        <v>24</v>
      </c>
      <c r="P13" s="313" t="str">
        <f>IF(入力!F23="","",入力!F23)</f>
        <v/>
      </c>
      <c r="Q13" s="313"/>
      <c r="R13" s="313"/>
      <c r="S13" s="313"/>
      <c r="T13" s="313"/>
      <c r="U13" s="313"/>
      <c r="V13" s="313"/>
      <c r="W13" s="314"/>
      <c r="X13" s="26" t="s">
        <v>25</v>
      </c>
      <c r="Y13" s="313" t="str">
        <f>IF(入力!G23="","",入力!G23)</f>
        <v/>
      </c>
      <c r="Z13" s="313"/>
      <c r="AA13" s="313"/>
      <c r="AB13" s="313"/>
      <c r="AC13" s="313"/>
      <c r="AD13" s="313"/>
      <c r="AE13" s="313"/>
      <c r="AF13" s="319"/>
      <c r="AG13" s="299" t="str">
        <f>IF(入力!H23="","",入力!H23)</f>
        <v/>
      </c>
      <c r="AH13" s="308"/>
      <c r="AI13" s="338" t="str">
        <f>IF(入力!I23="","",IF((VALUE(TEXT(入力!I23,"yyyymmdd"))-20190501)&gt;=0,"令和",IF((VALUE(TEXT(入力!I23,"yyyymmdd"))-19890108)&gt;=0,"平成","昭和")))</f>
        <v/>
      </c>
      <c r="AJ13" s="339" t="str">
        <f t="shared" ref="AI13:AK18" si="0">IF($B13="","",IF((VALUE(TEXT($B13,"yyyymmdd"))-20190501)&gt;=0,"9 ： 令和",IF((VALUE(TEXT($B13,"yyyymmdd"))-19890108)&gt;=0,"7 ： 平成","5 ： 昭和")))</f>
        <v/>
      </c>
      <c r="AK13" s="340" t="str">
        <f t="shared" si="0"/>
        <v/>
      </c>
      <c r="AL13" s="293" t="str">
        <f>IF(入力!I23="","",IF((VALUE(TEXT(入力!I23,"yyyymmdd"))-20190501)&lt;0,LEFT(IF((VALUE(TEXT(入力!I23,"yyyymmdd"))-19890108)&gt;=0,RIGHT(CONCATENATE("0",TEXT(入力!I23,"yyyymmdd")-19880000),6),TEXT(入力!I23,"yyyymmdd")-19250000),1),IF((TEXT(入力!I23,"yyyymmdd")-20180000)&lt;100000,0,LEFT(TEXT(入力!I23,"yyyymmdd")-20180000,1))))</f>
        <v/>
      </c>
      <c r="AM13" s="296" t="str">
        <f>IF(入力!I23="","",IF((VALUE(TEXT(入力!I23,"yyyymmdd"))-20190501)&lt;0,MID(IF((VALUE(TEXT(入力!I23,"yyyymmdd"))-19890108)&gt;=0,RIGHT(CONCATENATE("0",TEXT(入力!I23,"yyyymmdd")-19880000),6),TEXT(入力!I23,"yyyymmdd")-19250000),2,1),IF((TEXT(入力!I23,"yyyymmdd")-20180000)&lt;100000,LEFT(TEXT(入力!I23,"yyyymmdd")-20180000,1),MID(TEXT(入力!I23,"yyyymmdd")-20180000,2,1))))</f>
        <v/>
      </c>
      <c r="AN13" s="293" t="str">
        <f>IF(入力!I23="","",IF((VALUE(TEXT(入力!I23,"yyyymmdd"))-20190501)&lt;0,MID(IF((VALUE(TEXT(入力!I23,"yyyymmdd"))-19890108)&gt;=0,RIGHT(CONCATENATE("0",TEXT(入力!I23,"yyyymmdd")-19880000),6),TEXT(入力!I23,"yyyymmdd")-19250000),3,1),IF((TEXT(入力!I23,"yyyymmdd")-20180000)&lt;100000,MID(TEXT(入力!I23,"yyyymmdd")-20180000,2,1),MID(TEXT(入力!I23,"yyyymmdd")-20180000,3,1))))</f>
        <v/>
      </c>
      <c r="AO13" s="296" t="str">
        <f>IF(入力!I23="","",IF((VALUE(TEXT(入力!I23,"yyyymmdd"))-20190501)&lt;0,MID(IF((VALUE(TEXT(入力!I23,"yyyymmdd"))-19890108)&gt;=0,RIGHT(CONCATENATE("0",TEXT(入力!I23,"yyyymmdd")-19880000),6),TEXT(入力!I23,"yyyymmdd")-19250000),4,1),IF((TEXT(入力!I23,"yyyymmdd")-20180000)&lt;100000,MID(TEXT(入力!I23,"yyyymmdd")-20180000,3,1),MID(TEXT(入力!I23,"yyyymmdd")-20180000,4,1))))</f>
        <v/>
      </c>
      <c r="AP13" s="293" t="str">
        <f>IF(入力!I23="","",IF((VALUE(TEXT(入力!I23,"yyyymmdd"))-20190501)&lt;0,MID(IF((VALUE(TEXT(入力!I23,"yyyymmdd"))-19890108)&gt;=0,RIGHT(CONCATENATE("0",TEXT(入力!I23,"yyyymmdd")-19880000),6),TEXT(入力!I23,"yyyymmdd")-19250000),5,1),IF((TEXT(入力!I23,"yyyymmdd")-20180000)&lt;100000,MID(TEXT(入力!I23,"yyyymmdd")-20180000,4,1),MID(TEXT(入力!I23,"yyyymmdd")-20180000,5,1))))</f>
        <v/>
      </c>
      <c r="AQ13" s="284" t="str">
        <f>IF(入力!I23="","",IF((VALUE(TEXT(入力!I23,"yyyymmdd"))-20190501)&lt;0,RIGHT(IF((VALUE(TEXT(入力!I23,"yyyymmdd"))-19890108)&gt;=0,RIGHT(CONCATENATE("0",TEXT(入力!I23,"yyyymmdd")-19880000),6),TEXT(入力!I23,"yyyymmdd")-19250000),1),RIGHT(TEXT(入力!I23,"yyyymmdd")-20180000,1)))</f>
        <v/>
      </c>
      <c r="AR13" s="338" t="str">
        <f>IF(入力!J23="","",IF((VALUE(TEXT(入力!J23,"yyyymmdd"))-20190501)&gt;=0,"令和",IF((VALUE(TEXT(入力!J23,"yyyymmdd"))-19890108)&gt;=0,"平成","昭和")))</f>
        <v/>
      </c>
      <c r="AS13" s="339" t="str">
        <f t="shared" ref="AR13:AT18" si="1">IF($B13="","",IF((VALUE(TEXT($B13,"yyyymmdd"))-20190501)&gt;=0,"9 ： 令和",IF((VALUE(TEXT($B13,"yyyymmdd"))-19890108)&gt;=0,"7 ： 平成","5 ： 昭和")))</f>
        <v/>
      </c>
      <c r="AT13" s="340" t="str">
        <f t="shared" si="1"/>
        <v/>
      </c>
      <c r="AU13" s="293" t="str">
        <f>IF(入力!J23="","",IF((VALUE(TEXT(入力!J23,"yyyymmdd"))-20181001)&lt;0,"×",IF((VALUE(TEXT(入力!J23,"yyyymmdd")))&lt;20190501,LEFT(TEXT(入力!J23,"yyyymmdd")-19880000,1),IF((TEXT(入力!J23,"yyyymmdd")-20180000)&lt;100000,0,LEFT(TEXT(入力!J23,"yyyymmdd")-20180000,1)))))</f>
        <v/>
      </c>
      <c r="AV13" s="296" t="str">
        <f>IF(入力!J23="","",IF((VALUE(TEXT(入力!J23,"yyyymmdd"))-20181001)&lt;0,"×",IF((VALUE(TEXT(入力!J23,"yyyymmdd")))&lt;20190501,MID(TEXT(入力!J23,"yyyymmdd")-19880000,2,1),IF((TEXT(入力!J23,"yyyymmdd")-20180000)&lt;100000,LEFT(TEXT(入力!J23,"yyyymmdd")-20180000,1),MID(TEXT(入力!J23,"yyyymmdd")-20180000,2,1)))))</f>
        <v/>
      </c>
      <c r="AW13" s="293" t="str">
        <f>IF(入力!J23="","",IF((VALUE(TEXT(入力!J23,"yyyymmdd"))-20181001)&lt;0,"×",IF((VALUE(TEXT(入力!J23,"yyyymmdd")))&lt;20190501,MID(TEXT(入力!J23,"yyyymmdd")-19880000,3,1),IF((TEXT(入力!J23,"yyyymmdd")-20180000)&lt;100000,MID(TEXT(入力!J23,"yyyymmdd")-20180000,2,1),MID(TEXT(入力!J23,"yyyymmdd")-20180000,3,1)))))</f>
        <v/>
      </c>
      <c r="AX13" s="296" t="str">
        <f>IF(入力!J23="","",IF((VALUE(TEXT(入力!J23,"yyyymmdd"))-20181001)&lt;0,"×",IF((VALUE(TEXT(入力!J23,"yyyymmdd")))&lt;20190501,MID(TEXT(入力!J23,"yyyymmdd")-19880000,4,1),IF((TEXT(入力!J23,"yyyymmdd")-20180000)&lt;100000,MID(TEXT(入力!J23,"yyyymmdd")-20180000,3,1),MID(TEXT(入力!J23,"yyyymmdd")-20180000,4,1)))))</f>
        <v/>
      </c>
      <c r="AY13" s="293" t="str">
        <f>IF(入力!J23="","",IF((VALUE(TEXT(入力!J23,"yyyymmdd"))-20181001)&lt;0,"×",IF((VALUE(TEXT(入力!J23,"yyyymmdd")))&lt;20190501,MID(TEXT(入力!J23,"yyyymmdd")-19880000,5,1),IF((TEXT(入力!J23,"yyyymmdd")-20180000)&lt;100000,MID(TEXT(入力!J23,"yyyymmdd")-20180000,4,1),MID(TEXT(入力!J23,"yyyymmdd")-20180000,5,1)))))</f>
        <v/>
      </c>
      <c r="AZ13" s="284" t="str">
        <f>IF(入力!J23="","",IF((VALUE(TEXT(入力!J23,"yyyymmdd"))-20181001)&lt;0,"×",IF((VALUE(TEXT(入力!J23,"yyyymmdd")))&lt;20190501,RIGHT(TEXT(入力!J23,"yyyymmdd")-19880000,1),RIGHT(TEXT(入力!J23,"yyyymmdd")-20180000,1))))</f>
        <v/>
      </c>
    </row>
    <row r="14" spans="4:52" ht="9.9499999999999993" customHeight="1">
      <c r="D14" s="276"/>
      <c r="E14" s="279"/>
      <c r="F14" s="282"/>
      <c r="G14" s="282"/>
      <c r="H14" s="282"/>
      <c r="I14" s="282"/>
      <c r="J14" s="282"/>
      <c r="K14" s="282"/>
      <c r="L14" s="282"/>
      <c r="M14" s="282"/>
      <c r="N14" s="285"/>
      <c r="O14" s="5"/>
      <c r="P14" s="315"/>
      <c r="Q14" s="315"/>
      <c r="R14" s="315"/>
      <c r="S14" s="315"/>
      <c r="T14" s="315"/>
      <c r="U14" s="315"/>
      <c r="V14" s="315"/>
      <c r="W14" s="316"/>
      <c r="X14" s="6"/>
      <c r="Y14" s="315"/>
      <c r="Z14" s="315"/>
      <c r="AA14" s="315"/>
      <c r="AB14" s="315"/>
      <c r="AC14" s="315"/>
      <c r="AD14" s="315"/>
      <c r="AE14" s="315"/>
      <c r="AF14" s="320"/>
      <c r="AG14" s="309"/>
      <c r="AH14" s="310"/>
      <c r="AI14" s="341" t="str">
        <f t="shared" si="0"/>
        <v/>
      </c>
      <c r="AJ14" s="342" t="str">
        <f t="shared" si="0"/>
        <v/>
      </c>
      <c r="AK14" s="343" t="str">
        <f t="shared" si="0"/>
        <v/>
      </c>
      <c r="AL14" s="294" t="str">
        <f t="shared" ref="AL14:AL18" si="2">IF($B14="","",IF((VALUE(TEXT(AK14,"yyyymmdd"))-20190501)&lt;0,LEFT(IF((VALUE(TEXT(AK14,"yyyymmdd"))-19890108)&gt;=0,RIGHT(CONCATENATE("0",TEXT($B14,"yyyymmdd")-19880000),6),TEXT($B14,"yyyymmdd")-19250000),1),IF((TEXT($B14,"yyyymmdd")-20180000)&lt;100000,0,LEFT(TEXT($B14,"yyyymmdd")-20180000,1))))</f>
        <v/>
      </c>
      <c r="AM14" s="297" t="str">
        <f t="shared" ref="AM14:AM18" si="3">IF($B14="","",IF((VALUE(TEXT(AK14,"yyyymmdd"))-20190501)&lt;0,MID(IF((VALUE(TEXT($B14,"yyyymmdd"))-19890108)&gt;=0,RIGHT(CONCATENATE("0",TEXT($B14,"yyyymmdd")-19880000),6),TEXT($B14,"yyyymmdd")-19250000),2,1),IF((TEXT($B14,"yyyymmdd")-20180000)&lt;100000,LEFT(TEXT($B14,"yyyymmdd")-20180000,1),MID(TEXT($B14,"yyyymmdd")-20180000,2,1))))</f>
        <v/>
      </c>
      <c r="AN14" s="294" t="str">
        <f t="shared" ref="AN14:AN18" si="4">IF($B14="","",IF((VALUE(TEXT(AK14,"yyyymmdd"))-20190501)&lt;0,MID(IF((VALUE(TEXT($B14,"yyyymmdd"))-19890108)&gt;=0,RIGHT(CONCATENATE("0",TEXT($B14,"yyyymmdd")-19880000),6),TEXT($B14,"yyyymmdd")-19250000),3,1),IF((TEXT($B14,"yyyymmdd")-20180000)&lt;100000,MID(TEXT($B14,"yyyymmdd")-20180000,2,1),MID(TEXT($B14,"yyyymmdd")-20180000,3,1))))</f>
        <v/>
      </c>
      <c r="AO14" s="297" t="str">
        <f t="shared" ref="AO14:AO18" si="5">IF($B14="","",IF((VALUE(TEXT(AK14,"yyyymmdd"))-20190501)&lt;0,MID(IF((VALUE(TEXT($B14,"yyyymmdd"))-19890108)&gt;=0,RIGHT(CONCATENATE("0",TEXT($B14,"yyyymmdd")-19880000),6),TEXT($B14,"yyyymmdd")-19250000),4,1),IF((TEXT($B14,"yyyymmdd")-20180000)&lt;100000,MID(TEXT($B14,"yyyymmdd")-20180000,3,1),MID(TEXT($B14,"yyyymmdd")-20180000,4,1))))</f>
        <v/>
      </c>
      <c r="AP14" s="294" t="str">
        <f t="shared" ref="AP14:AP18" si="6">IF($B14="","",IF((VALUE(TEXT(AK14,"yyyymmdd"))-20190501)&lt;0,MID(IF((VALUE(TEXT($B14,"yyyymmdd"))-19890108)&gt;=0,RIGHT(CONCATENATE("0",TEXT($B14,"yyyymmdd")-19880000),6),TEXT($B14,"yyyymmdd")-19250000),5,1),IF((TEXT($B14,"yyyymmdd")-20180000)&lt;100000,MID(TEXT($B14,"yyyymmdd")-20180000,4,1),MID(TEXT($B14,"yyyymmdd")-20180000,5,1))))</f>
        <v/>
      </c>
      <c r="AQ14" s="285" t="str">
        <f t="shared" ref="AQ14:AQ18" si="7">IF($B14="","",IF((VALUE(TEXT(AK14,"yyyymmdd"))-20190501)&lt;0,RIGHT(IF((VALUE(TEXT($B14,"yyyymmdd"))-19890108)&gt;=0,RIGHT(CONCATENATE("0",TEXT($B14,"yyyymmdd")-19880000),6),TEXT($B14,"yyyymmdd")-19250000),1),RIGHT(TEXT($B14,"yyyymmdd")-20180000,1)))</f>
        <v/>
      </c>
      <c r="AR14" s="341" t="str">
        <f t="shared" si="1"/>
        <v/>
      </c>
      <c r="AS14" s="342" t="str">
        <f t="shared" si="1"/>
        <v/>
      </c>
      <c r="AT14" s="343" t="str">
        <f t="shared" si="1"/>
        <v/>
      </c>
      <c r="AU14" s="294"/>
      <c r="AV14" s="297"/>
      <c r="AW14" s="294"/>
      <c r="AX14" s="297"/>
      <c r="AY14" s="294"/>
      <c r="AZ14" s="285"/>
    </row>
    <row r="15" spans="4:52" ht="9.9499999999999993" customHeight="1">
      <c r="D15" s="276"/>
      <c r="E15" s="279"/>
      <c r="F15" s="282"/>
      <c r="G15" s="282"/>
      <c r="H15" s="282"/>
      <c r="I15" s="282"/>
      <c r="J15" s="282"/>
      <c r="K15" s="282"/>
      <c r="L15" s="282"/>
      <c r="M15" s="282"/>
      <c r="N15" s="285"/>
      <c r="O15" s="5"/>
      <c r="P15" s="315"/>
      <c r="Q15" s="315"/>
      <c r="R15" s="315"/>
      <c r="S15" s="315"/>
      <c r="T15" s="315"/>
      <c r="U15" s="315"/>
      <c r="V15" s="315"/>
      <c r="W15" s="316"/>
      <c r="X15" s="6"/>
      <c r="Y15" s="315"/>
      <c r="Z15" s="315"/>
      <c r="AA15" s="315"/>
      <c r="AB15" s="315"/>
      <c r="AC15" s="315"/>
      <c r="AD15" s="315"/>
      <c r="AE15" s="315"/>
      <c r="AF15" s="320"/>
      <c r="AG15" s="309"/>
      <c r="AH15" s="310"/>
      <c r="AI15" s="341" t="str">
        <f t="shared" si="0"/>
        <v/>
      </c>
      <c r="AJ15" s="342" t="str">
        <f t="shared" si="0"/>
        <v/>
      </c>
      <c r="AK15" s="343" t="str">
        <f t="shared" si="0"/>
        <v/>
      </c>
      <c r="AL15" s="294" t="str">
        <f t="shared" si="2"/>
        <v/>
      </c>
      <c r="AM15" s="297" t="str">
        <f t="shared" si="3"/>
        <v/>
      </c>
      <c r="AN15" s="294" t="str">
        <f t="shared" si="4"/>
        <v/>
      </c>
      <c r="AO15" s="297" t="str">
        <f t="shared" si="5"/>
        <v/>
      </c>
      <c r="AP15" s="294" t="str">
        <f t="shared" si="6"/>
        <v/>
      </c>
      <c r="AQ15" s="285" t="str">
        <f t="shared" si="7"/>
        <v/>
      </c>
      <c r="AR15" s="341" t="str">
        <f t="shared" si="1"/>
        <v/>
      </c>
      <c r="AS15" s="342" t="str">
        <f t="shared" si="1"/>
        <v/>
      </c>
      <c r="AT15" s="343" t="str">
        <f t="shared" si="1"/>
        <v/>
      </c>
      <c r="AU15" s="294"/>
      <c r="AV15" s="297"/>
      <c r="AW15" s="294"/>
      <c r="AX15" s="297"/>
      <c r="AY15" s="294"/>
      <c r="AZ15" s="285"/>
    </row>
    <row r="16" spans="4:52" ht="9.9499999999999993" customHeight="1">
      <c r="D16" s="276"/>
      <c r="E16" s="279"/>
      <c r="F16" s="282"/>
      <c r="G16" s="282"/>
      <c r="H16" s="282"/>
      <c r="I16" s="282"/>
      <c r="J16" s="282"/>
      <c r="K16" s="282"/>
      <c r="L16" s="282"/>
      <c r="M16" s="282"/>
      <c r="N16" s="285"/>
      <c r="O16" s="5"/>
      <c r="P16" s="315"/>
      <c r="Q16" s="315"/>
      <c r="R16" s="315"/>
      <c r="S16" s="315"/>
      <c r="T16" s="315"/>
      <c r="U16" s="315"/>
      <c r="V16" s="315"/>
      <c r="W16" s="316"/>
      <c r="X16" s="6"/>
      <c r="Y16" s="315"/>
      <c r="Z16" s="315"/>
      <c r="AA16" s="315"/>
      <c r="AB16" s="315"/>
      <c r="AC16" s="315"/>
      <c r="AD16" s="315"/>
      <c r="AE16" s="315"/>
      <c r="AF16" s="320"/>
      <c r="AG16" s="309"/>
      <c r="AH16" s="310"/>
      <c r="AI16" s="341" t="str">
        <f t="shared" si="0"/>
        <v/>
      </c>
      <c r="AJ16" s="342" t="str">
        <f t="shared" si="0"/>
        <v/>
      </c>
      <c r="AK16" s="343" t="str">
        <f t="shared" si="0"/>
        <v/>
      </c>
      <c r="AL16" s="294" t="str">
        <f t="shared" si="2"/>
        <v/>
      </c>
      <c r="AM16" s="297" t="str">
        <f t="shared" si="3"/>
        <v/>
      </c>
      <c r="AN16" s="294" t="str">
        <f t="shared" si="4"/>
        <v/>
      </c>
      <c r="AO16" s="297" t="str">
        <f t="shared" si="5"/>
        <v/>
      </c>
      <c r="AP16" s="294" t="str">
        <f t="shared" si="6"/>
        <v/>
      </c>
      <c r="AQ16" s="285" t="str">
        <f t="shared" si="7"/>
        <v/>
      </c>
      <c r="AR16" s="341" t="str">
        <f t="shared" si="1"/>
        <v/>
      </c>
      <c r="AS16" s="342" t="str">
        <f t="shared" si="1"/>
        <v/>
      </c>
      <c r="AT16" s="343" t="str">
        <f t="shared" si="1"/>
        <v/>
      </c>
      <c r="AU16" s="294"/>
      <c r="AV16" s="297"/>
      <c r="AW16" s="294"/>
      <c r="AX16" s="297"/>
      <c r="AY16" s="294"/>
      <c r="AZ16" s="285"/>
    </row>
    <row r="17" spans="4:52" ht="9.9499999999999993" customHeight="1">
      <c r="D17" s="276"/>
      <c r="E17" s="279"/>
      <c r="F17" s="282"/>
      <c r="G17" s="282"/>
      <c r="H17" s="282"/>
      <c r="I17" s="282"/>
      <c r="J17" s="282"/>
      <c r="K17" s="282"/>
      <c r="L17" s="282"/>
      <c r="M17" s="282"/>
      <c r="N17" s="285"/>
      <c r="O17" s="5"/>
      <c r="P17" s="315"/>
      <c r="Q17" s="315"/>
      <c r="R17" s="315"/>
      <c r="S17" s="315"/>
      <c r="T17" s="315"/>
      <c r="U17" s="315"/>
      <c r="V17" s="315"/>
      <c r="W17" s="316"/>
      <c r="X17" s="7"/>
      <c r="Y17" s="315"/>
      <c r="Z17" s="315"/>
      <c r="AA17" s="315"/>
      <c r="AB17" s="315"/>
      <c r="AC17" s="315"/>
      <c r="AD17" s="315"/>
      <c r="AE17" s="315"/>
      <c r="AF17" s="320"/>
      <c r="AG17" s="309"/>
      <c r="AH17" s="310"/>
      <c r="AI17" s="341" t="str">
        <f t="shared" si="0"/>
        <v/>
      </c>
      <c r="AJ17" s="342" t="str">
        <f t="shared" si="0"/>
        <v/>
      </c>
      <c r="AK17" s="343" t="str">
        <f t="shared" si="0"/>
        <v/>
      </c>
      <c r="AL17" s="294" t="str">
        <f t="shared" si="2"/>
        <v/>
      </c>
      <c r="AM17" s="297" t="str">
        <f t="shared" si="3"/>
        <v/>
      </c>
      <c r="AN17" s="294" t="str">
        <f t="shared" si="4"/>
        <v/>
      </c>
      <c r="AO17" s="297" t="str">
        <f t="shared" si="5"/>
        <v/>
      </c>
      <c r="AP17" s="294" t="str">
        <f t="shared" si="6"/>
        <v/>
      </c>
      <c r="AQ17" s="285" t="str">
        <f t="shared" si="7"/>
        <v/>
      </c>
      <c r="AR17" s="341" t="str">
        <f t="shared" si="1"/>
        <v/>
      </c>
      <c r="AS17" s="342" t="str">
        <f t="shared" si="1"/>
        <v/>
      </c>
      <c r="AT17" s="343" t="str">
        <f t="shared" si="1"/>
        <v/>
      </c>
      <c r="AU17" s="294"/>
      <c r="AV17" s="297"/>
      <c r="AW17" s="294"/>
      <c r="AX17" s="297"/>
      <c r="AY17" s="294"/>
      <c r="AZ17" s="285"/>
    </row>
    <row r="18" spans="4:52" ht="9.9499999999999993" customHeight="1" thickBot="1">
      <c r="D18" s="276"/>
      <c r="E18" s="280"/>
      <c r="F18" s="283"/>
      <c r="G18" s="283"/>
      <c r="H18" s="283"/>
      <c r="I18" s="283"/>
      <c r="J18" s="283"/>
      <c r="K18" s="283"/>
      <c r="L18" s="283"/>
      <c r="M18" s="283"/>
      <c r="N18" s="286"/>
      <c r="O18" s="8"/>
      <c r="P18" s="317"/>
      <c r="Q18" s="317"/>
      <c r="R18" s="317"/>
      <c r="S18" s="317"/>
      <c r="T18" s="317"/>
      <c r="U18" s="317"/>
      <c r="V18" s="317"/>
      <c r="W18" s="318"/>
      <c r="X18" s="9"/>
      <c r="Y18" s="317"/>
      <c r="Z18" s="317"/>
      <c r="AA18" s="317"/>
      <c r="AB18" s="317"/>
      <c r="AC18" s="317"/>
      <c r="AD18" s="317"/>
      <c r="AE18" s="317"/>
      <c r="AF18" s="321"/>
      <c r="AG18" s="311"/>
      <c r="AH18" s="312"/>
      <c r="AI18" s="344" t="str">
        <f t="shared" si="0"/>
        <v/>
      </c>
      <c r="AJ18" s="345" t="str">
        <f t="shared" si="0"/>
        <v/>
      </c>
      <c r="AK18" s="346" t="str">
        <f t="shared" si="0"/>
        <v/>
      </c>
      <c r="AL18" s="295" t="str">
        <f t="shared" si="2"/>
        <v/>
      </c>
      <c r="AM18" s="298" t="str">
        <f t="shared" si="3"/>
        <v/>
      </c>
      <c r="AN18" s="295" t="str">
        <f t="shared" si="4"/>
        <v/>
      </c>
      <c r="AO18" s="298" t="str">
        <f t="shared" si="5"/>
        <v/>
      </c>
      <c r="AP18" s="295" t="str">
        <f t="shared" si="6"/>
        <v/>
      </c>
      <c r="AQ18" s="286" t="str">
        <f t="shared" si="7"/>
        <v/>
      </c>
      <c r="AR18" s="344" t="str">
        <f t="shared" si="1"/>
        <v/>
      </c>
      <c r="AS18" s="345" t="str">
        <f t="shared" si="1"/>
        <v/>
      </c>
      <c r="AT18" s="346" t="str">
        <f t="shared" si="1"/>
        <v/>
      </c>
      <c r="AU18" s="295"/>
      <c r="AV18" s="298"/>
      <c r="AW18" s="295"/>
      <c r="AX18" s="298"/>
      <c r="AY18" s="295"/>
      <c r="AZ18" s="286"/>
    </row>
    <row r="19" spans="4:52" ht="12.75" customHeight="1">
      <c r="D19" s="276"/>
      <c r="E19" s="272" t="s">
        <v>40</v>
      </c>
      <c r="F19" s="273"/>
      <c r="G19" s="273"/>
      <c r="H19" s="273"/>
      <c r="I19" s="273"/>
      <c r="J19" s="273"/>
      <c r="K19" s="273"/>
      <c r="L19" s="273"/>
      <c r="M19" s="273"/>
      <c r="N19" s="274"/>
      <c r="O19" s="272" t="s">
        <v>41</v>
      </c>
      <c r="P19" s="273"/>
      <c r="Q19" s="273"/>
      <c r="R19" s="273"/>
      <c r="S19" s="273"/>
      <c r="T19" s="273"/>
      <c r="U19" s="287"/>
      <c r="V19" s="222" t="s">
        <v>42</v>
      </c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6"/>
      <c r="AW19" s="219" t="s">
        <v>89</v>
      </c>
      <c r="AX19" s="220"/>
      <c r="AY19" s="220"/>
      <c r="AZ19" s="221"/>
    </row>
    <row r="20" spans="4:52" ht="9.9499999999999993" customHeight="1">
      <c r="D20" s="276"/>
      <c r="E20" s="166" t="str">
        <f>IF(入力!K23="","",IF(入力!K23="70歳到達","70歳到達(10)",IF(入力!K23="事業所間異動","事業所間異動(-)",IF(入力!K23="死亡","死亡(60)",IF(入力!K23="懲戒","懲戒(44)",IF(入力!K23="その他","その他(01)",IF(入力!K23="任意脱退","任意脱退(41)","error")))))))</f>
        <v/>
      </c>
      <c r="F20" s="167"/>
      <c r="G20" s="167"/>
      <c r="H20" s="167"/>
      <c r="I20" s="167"/>
      <c r="J20" s="167"/>
      <c r="K20" s="167"/>
      <c r="L20" s="167"/>
      <c r="M20" s="167"/>
      <c r="N20" s="168"/>
      <c r="O20" s="157" t="str">
        <f>IF(入力!L23="","",MID(TEXT(入力!L23,"0000000"),1,1))</f>
        <v/>
      </c>
      <c r="P20" s="160" t="str">
        <f>IF(入力!L23="","",MID(TEXT(入力!L23,"0000000"),2,1))</f>
        <v/>
      </c>
      <c r="Q20" s="216" t="str">
        <f>IF(入力!L23="","",MID(TEXT(入力!L23,"0000000"),3,1))</f>
        <v/>
      </c>
      <c r="R20" s="213" t="str">
        <f>IF(入力!L23="","",MID(TEXT(入力!L23,"0000000"),4,1))</f>
        <v/>
      </c>
      <c r="S20" s="160" t="str">
        <f>IF(入力!L23="","",MID(TEXT(入力!L23,"0000000"),5,1))</f>
        <v/>
      </c>
      <c r="T20" s="160" t="str">
        <f>IF(入力!L23="","",MID(TEXT(入力!L23,"0000000"),6,1))</f>
        <v/>
      </c>
      <c r="U20" s="216" t="str">
        <f>IF(入力!L23="","",MID(TEXT(入力!L23,"0000000"),7,1))</f>
        <v/>
      </c>
      <c r="V20" s="65"/>
      <c r="W20" s="237" t="str">
        <f>IF(入力!M23="","",DBCS(入力!M23))</f>
        <v/>
      </c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8"/>
      <c r="AW20" s="228" t="str">
        <f>IF(入力!K23="","",IF(入力!K23="70歳到達","99",IF(入力!K23="事業所間異動","08",IF(入力!K23="死亡","99",IF(入力!K23="懲戒","99",IF(入力!K23="その他","99",IF(入力!K23="任意脱退","99","error")))))))</f>
        <v/>
      </c>
      <c r="AX20" s="229"/>
      <c r="AY20" s="229"/>
      <c r="AZ20" s="230"/>
    </row>
    <row r="21" spans="4:52" ht="9.9499999999999993" customHeight="1">
      <c r="D21" s="276"/>
      <c r="E21" s="169"/>
      <c r="F21" s="170"/>
      <c r="G21" s="170"/>
      <c r="H21" s="170"/>
      <c r="I21" s="170"/>
      <c r="J21" s="170"/>
      <c r="K21" s="170"/>
      <c r="L21" s="170"/>
      <c r="M21" s="170"/>
      <c r="N21" s="171"/>
      <c r="O21" s="158"/>
      <c r="P21" s="161"/>
      <c r="Q21" s="217"/>
      <c r="R21" s="214"/>
      <c r="S21" s="161"/>
      <c r="T21" s="161"/>
      <c r="U21" s="217"/>
      <c r="V21" s="66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40"/>
      <c r="AW21" s="231"/>
      <c r="AX21" s="232"/>
      <c r="AY21" s="232"/>
      <c r="AZ21" s="233"/>
    </row>
    <row r="22" spans="4:52" ht="9.9499999999999993" customHeight="1">
      <c r="D22" s="276"/>
      <c r="E22" s="169"/>
      <c r="F22" s="170"/>
      <c r="G22" s="170"/>
      <c r="H22" s="170"/>
      <c r="I22" s="170"/>
      <c r="J22" s="170"/>
      <c r="K22" s="170"/>
      <c r="L22" s="170"/>
      <c r="M22" s="170"/>
      <c r="N22" s="171"/>
      <c r="O22" s="158"/>
      <c r="P22" s="161"/>
      <c r="Q22" s="217"/>
      <c r="R22" s="214"/>
      <c r="S22" s="161"/>
      <c r="T22" s="161"/>
      <c r="U22" s="217"/>
      <c r="V22" s="66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40"/>
      <c r="AW22" s="231"/>
      <c r="AX22" s="232"/>
      <c r="AY22" s="232"/>
      <c r="AZ22" s="233"/>
    </row>
    <row r="23" spans="4:52" ht="9.9499999999999993" customHeight="1">
      <c r="D23" s="276"/>
      <c r="E23" s="169"/>
      <c r="F23" s="170"/>
      <c r="G23" s="170"/>
      <c r="H23" s="170"/>
      <c r="I23" s="170"/>
      <c r="J23" s="170"/>
      <c r="K23" s="170"/>
      <c r="L23" s="170"/>
      <c r="M23" s="170"/>
      <c r="N23" s="171"/>
      <c r="O23" s="158"/>
      <c r="P23" s="161"/>
      <c r="Q23" s="217"/>
      <c r="R23" s="214"/>
      <c r="S23" s="161"/>
      <c r="T23" s="161"/>
      <c r="U23" s="217"/>
      <c r="V23" s="66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9"/>
      <c r="AV23" s="240"/>
      <c r="AW23" s="231"/>
      <c r="AX23" s="232"/>
      <c r="AY23" s="232"/>
      <c r="AZ23" s="233"/>
    </row>
    <row r="24" spans="4:52" ht="9.9499999999999993" customHeight="1" thickBot="1">
      <c r="D24" s="277"/>
      <c r="E24" s="172"/>
      <c r="F24" s="173"/>
      <c r="G24" s="173"/>
      <c r="H24" s="173"/>
      <c r="I24" s="173"/>
      <c r="J24" s="173"/>
      <c r="K24" s="173"/>
      <c r="L24" s="173"/>
      <c r="M24" s="173"/>
      <c r="N24" s="174"/>
      <c r="O24" s="159"/>
      <c r="P24" s="162"/>
      <c r="Q24" s="218"/>
      <c r="R24" s="215"/>
      <c r="S24" s="162"/>
      <c r="T24" s="162"/>
      <c r="U24" s="218"/>
      <c r="V24" s="67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2"/>
      <c r="AW24" s="234"/>
      <c r="AX24" s="235"/>
      <c r="AY24" s="235"/>
      <c r="AZ24" s="236"/>
    </row>
    <row r="25" spans="4:52" ht="5.0999999999999996" customHeight="1" thickBot="1"/>
    <row r="26" spans="4:52" ht="12.75" customHeight="1">
      <c r="D26" s="35" t="s">
        <v>19</v>
      </c>
      <c r="E26" s="288" t="s">
        <v>20</v>
      </c>
      <c r="F26" s="289"/>
      <c r="G26" s="289"/>
      <c r="H26" s="289"/>
      <c r="I26" s="289"/>
      <c r="J26" s="289"/>
      <c r="K26" s="289"/>
      <c r="L26" s="289"/>
      <c r="M26" s="289"/>
      <c r="N26" s="290"/>
      <c r="O26" s="272" t="s">
        <v>21</v>
      </c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4"/>
      <c r="AG26" s="291" t="s">
        <v>23</v>
      </c>
      <c r="AH26" s="292"/>
      <c r="AI26" s="272" t="s">
        <v>22</v>
      </c>
      <c r="AJ26" s="273"/>
      <c r="AK26" s="273"/>
      <c r="AL26" s="273"/>
      <c r="AM26" s="273"/>
      <c r="AN26" s="273"/>
      <c r="AO26" s="273"/>
      <c r="AP26" s="273"/>
      <c r="AQ26" s="274"/>
      <c r="AR26" s="272" t="s">
        <v>39</v>
      </c>
      <c r="AS26" s="273"/>
      <c r="AT26" s="273"/>
      <c r="AU26" s="273"/>
      <c r="AV26" s="273"/>
      <c r="AW26" s="273"/>
      <c r="AX26" s="273"/>
      <c r="AY26" s="273"/>
      <c r="AZ26" s="274"/>
    </row>
    <row r="27" spans="4:52" ht="9.9499999999999993" customHeight="1">
      <c r="D27" s="275">
        <v>10</v>
      </c>
      <c r="E27" s="278" t="str">
        <f>IF(入力!E24="","",LEFT(RIGHT(CONCATENATE("          ",入力!E24),10),1))</f>
        <v/>
      </c>
      <c r="F27" s="281" t="str">
        <f>IF(入力!E24="","",MID(RIGHT(CONCATENATE("          ",入力!E24),10),2,1))</f>
        <v/>
      </c>
      <c r="G27" s="281" t="str">
        <f>IF(入力!E24="","",MID(RIGHT(CONCATENATE("          ",入力!E24),10),3,1))</f>
        <v/>
      </c>
      <c r="H27" s="281" t="str">
        <f>IF(入力!E24="","",MID(RIGHT(CONCATENATE("          ",入力!E24),10),4,1))</f>
        <v/>
      </c>
      <c r="I27" s="281" t="str">
        <f>IF(入力!E24="","",MID(RIGHT(CONCATENATE("          ",入力!E24),10),5,1))</f>
        <v/>
      </c>
      <c r="J27" s="281" t="str">
        <f>IF(入力!E24="","",MID(RIGHT(CONCATENATE("          ",入力!E24),10),6,1))</f>
        <v/>
      </c>
      <c r="K27" s="281" t="str">
        <f>IF(入力!E24="","",MID(RIGHT(CONCATENATE("          ",入力!E24),10),7,1))</f>
        <v/>
      </c>
      <c r="L27" s="281" t="str">
        <f>IF(入力!E24="","",MID(RIGHT(CONCATENATE("          ",入力!E24),10),8,1))</f>
        <v/>
      </c>
      <c r="M27" s="281" t="str">
        <f>IF(入力!E24="","",MID(RIGHT(CONCATENATE("          ",入力!E24),10),9,1))</f>
        <v/>
      </c>
      <c r="N27" s="284" t="str">
        <f>IF(入力!E24="","",RIGHT(RIGHT(CONCATENATE("          ",入力!E24),10),1))</f>
        <v/>
      </c>
      <c r="O27" s="25" t="s">
        <v>24</v>
      </c>
      <c r="P27" s="328" t="str">
        <f>IF(入力!F24="","",入力!F24)</f>
        <v/>
      </c>
      <c r="Q27" s="328"/>
      <c r="R27" s="328"/>
      <c r="S27" s="328"/>
      <c r="T27" s="328"/>
      <c r="U27" s="328"/>
      <c r="V27" s="328"/>
      <c r="W27" s="329"/>
      <c r="X27" s="26" t="s">
        <v>25</v>
      </c>
      <c r="Y27" s="328" t="str">
        <f>IF(入力!G24="","",入力!G24)</f>
        <v/>
      </c>
      <c r="Z27" s="328"/>
      <c r="AA27" s="328"/>
      <c r="AB27" s="328"/>
      <c r="AC27" s="328"/>
      <c r="AD27" s="328"/>
      <c r="AE27" s="328"/>
      <c r="AF27" s="334"/>
      <c r="AG27" s="322" t="str">
        <f>IF(入力!H24="","",入力!H24)</f>
        <v/>
      </c>
      <c r="AH27" s="323"/>
      <c r="AI27" s="338" t="str">
        <f>IF(入力!I24="","",IF((VALUE(TEXT(入力!I24,"yyyymmdd"))-20190501)&gt;=0,"令和",IF((VALUE(TEXT(入力!I24,"yyyymmdd"))-19890108)&gt;=0,"平成","昭和")))</f>
        <v/>
      </c>
      <c r="AJ27" s="339" t="str">
        <f t="shared" ref="AI27:AK32" si="8">IF($B27="","",IF((VALUE(TEXT($B27,"yyyymmdd"))-20190501)&gt;=0,"9 ： 令和",IF((VALUE(TEXT($B27,"yyyymmdd"))-19890108)&gt;=0,"7 ： 平成","5 ： 昭和")))</f>
        <v/>
      </c>
      <c r="AK27" s="340" t="str">
        <f t="shared" si="8"/>
        <v/>
      </c>
      <c r="AL27" s="293" t="str">
        <f>IF(入力!I24="","",IF((VALUE(TEXT(入力!I24,"yyyymmdd"))-20190501)&lt;0,LEFT(IF((VALUE(TEXT(入力!I24,"yyyymmdd"))-19890108)&gt;=0,RIGHT(CONCATENATE("0",TEXT(入力!I24,"yyyymmdd")-19880000),6),TEXT(入力!I24,"yyyymmdd")-19250000),1),IF((TEXT(入力!I24,"yyyymmdd")-20180000)&lt;100000,0,LEFT(TEXT(入力!I24,"yyyymmdd")-20180000,1))))</f>
        <v/>
      </c>
      <c r="AM27" s="296" t="str">
        <f>IF(入力!I24="","",IF((VALUE(TEXT(入力!I24,"yyyymmdd"))-20190501)&lt;0,MID(IF((VALUE(TEXT(入力!I24,"yyyymmdd"))-19890108)&gt;=0,RIGHT(CONCATENATE("0",TEXT(入力!I24,"yyyymmdd")-19880000),6),TEXT(入力!I24,"yyyymmdd")-19250000),2,1),IF((TEXT(入力!I24,"yyyymmdd")-20180000)&lt;100000,LEFT(TEXT(入力!I24,"yyyymmdd")-20180000,1),MID(TEXT(入力!I24,"yyyymmdd")-20180000,2,1))))</f>
        <v/>
      </c>
      <c r="AN27" s="293" t="str">
        <f>IF(入力!I24="","",IF((VALUE(TEXT(入力!I24,"yyyymmdd"))-20190501)&lt;0,MID(IF((VALUE(TEXT(入力!I24,"yyyymmdd"))-19890108)&gt;=0,RIGHT(CONCATENATE("0",TEXT(入力!I24,"yyyymmdd")-19880000),6),TEXT(入力!I24,"yyyymmdd")-19250000),3,1),IF((TEXT(入力!I24,"yyyymmdd")-20180000)&lt;100000,MID(TEXT(入力!I24,"yyyymmdd")-20180000,2,1),MID(TEXT(入力!I24,"yyyymmdd")-20180000,3,1))))</f>
        <v/>
      </c>
      <c r="AO27" s="296" t="str">
        <f>IF(入力!I24="","",IF((VALUE(TEXT(入力!I24,"yyyymmdd"))-20190501)&lt;0,MID(IF((VALUE(TEXT(入力!I24,"yyyymmdd"))-19890108)&gt;=0,RIGHT(CONCATENATE("0",TEXT(入力!I24,"yyyymmdd")-19880000),6),TEXT(入力!I24,"yyyymmdd")-19250000),4,1),IF((TEXT(入力!I24,"yyyymmdd")-20180000)&lt;100000,MID(TEXT(入力!I24,"yyyymmdd")-20180000,3,1),MID(TEXT(入力!I24,"yyyymmdd")-20180000,4,1))))</f>
        <v/>
      </c>
      <c r="AP27" s="293" t="str">
        <f>IF(入力!I24="","",IF((VALUE(TEXT(入力!I24,"yyyymmdd"))-20190501)&lt;0,MID(IF((VALUE(TEXT(入力!I24,"yyyymmdd"))-19890108)&gt;=0,RIGHT(CONCATENATE("0",TEXT(入力!I24,"yyyymmdd")-19880000),6),TEXT(入力!I24,"yyyymmdd")-19250000),5,1),IF((TEXT(入力!I24,"yyyymmdd")-20180000)&lt;100000,MID(TEXT(入力!I24,"yyyymmdd")-20180000,4,1),MID(TEXT(入力!I24,"yyyymmdd")-20180000,5,1))))</f>
        <v/>
      </c>
      <c r="AQ27" s="284" t="str">
        <f>IF(入力!I24="","",IF((VALUE(TEXT(入力!I24,"yyyymmdd"))-20190501)&lt;0,RIGHT(IF((VALUE(TEXT(入力!I24,"yyyymmdd"))-19890108)&gt;=0,RIGHT(CONCATENATE("0",TEXT(入力!I24,"yyyymmdd")-19880000),6),TEXT(入力!I24,"yyyymmdd")-19250000),1),RIGHT(TEXT(入力!I24,"yyyymmdd")-20180000,1)))</f>
        <v/>
      </c>
      <c r="AR27" s="338" t="str">
        <f>IF(入力!J24="","",IF((VALUE(TEXT(入力!J24,"yyyymmdd"))-20190501)&gt;=0,"令和",IF((VALUE(TEXT(入力!J24,"yyyymmdd"))-19890108)&gt;=0,"平成","昭和")))</f>
        <v/>
      </c>
      <c r="AS27" s="339" t="str">
        <f t="shared" ref="AR27:AT32" si="9">IF($B27="","",IF((VALUE(TEXT($B27,"yyyymmdd"))-20190501)&gt;=0,"9 ： 令和",IF((VALUE(TEXT($B27,"yyyymmdd"))-19890108)&gt;=0,"7 ： 平成","5 ： 昭和")))</f>
        <v/>
      </c>
      <c r="AT27" s="340" t="str">
        <f t="shared" si="9"/>
        <v/>
      </c>
      <c r="AU27" s="293" t="str">
        <f>IF(入力!J24="","",IF((VALUE(TEXT(入力!J24,"yyyymmdd"))-20181001)&lt;0,"×",IF((VALUE(TEXT(入力!J24,"yyyymmdd")))&lt;20190501,LEFT(TEXT(入力!J24,"yyyymmdd")-19880000,1),IF((TEXT(入力!J24,"yyyymmdd")-20180000)&lt;100000,0,LEFT(TEXT(入力!J24,"yyyymmdd")-20180000,1)))))</f>
        <v/>
      </c>
      <c r="AV27" s="296" t="str">
        <f>IF(入力!J24="","",IF((VALUE(TEXT(入力!J24,"yyyymmdd"))-20181001)&lt;0,"×",IF((VALUE(TEXT(入力!J24,"yyyymmdd")))&lt;20190501,MID(TEXT(入力!J24,"yyyymmdd")-19880000,2,1),IF((TEXT(入力!J24,"yyyymmdd")-20180000)&lt;100000,LEFT(TEXT(入力!J24,"yyyymmdd")-20180000,1),MID(TEXT(入力!J24,"yyyymmdd")-20180000,2,1)))))</f>
        <v/>
      </c>
      <c r="AW27" s="293" t="str">
        <f>IF(入力!J24="","",IF((VALUE(TEXT(入力!J24,"yyyymmdd"))-20181001)&lt;0,"×",IF((VALUE(TEXT(入力!J24,"yyyymmdd")))&lt;20190501,MID(TEXT(入力!J24,"yyyymmdd")-19880000,3,1),IF((TEXT(入力!J24,"yyyymmdd")-20180000)&lt;100000,MID(TEXT(入力!J24,"yyyymmdd")-20180000,2,1),MID(TEXT(入力!J24,"yyyymmdd")-20180000,3,1)))))</f>
        <v/>
      </c>
      <c r="AX27" s="296" t="str">
        <f>IF(入力!J24="","",IF((VALUE(TEXT(入力!J24,"yyyymmdd"))-20181001)&lt;0,"×",IF((VALUE(TEXT(入力!J24,"yyyymmdd")))&lt;20190501,MID(TEXT(入力!J24,"yyyymmdd")-19880000,4,1),IF((TEXT(入力!J24,"yyyymmdd")-20180000)&lt;100000,MID(TEXT(入力!J24,"yyyymmdd")-20180000,3,1),MID(TEXT(入力!J24,"yyyymmdd")-20180000,4,1)))))</f>
        <v/>
      </c>
      <c r="AY27" s="293" t="str">
        <f>IF(入力!J24="","",IF((VALUE(TEXT(入力!J24,"yyyymmdd"))-20181001)&lt;0,"×",IF((VALUE(TEXT(入力!J24,"yyyymmdd")))&lt;20190501,MID(TEXT(入力!J24,"yyyymmdd")-19880000,5,1),IF((TEXT(入力!J24,"yyyymmdd")-20180000)&lt;100000,MID(TEXT(入力!J24,"yyyymmdd")-20180000,4,1),MID(TEXT(入力!J24,"yyyymmdd")-20180000,5,1)))))</f>
        <v/>
      </c>
      <c r="AZ27" s="284" t="str">
        <f>IF(入力!J24="","",IF((VALUE(TEXT(入力!J24,"yyyymmdd"))-20181001)&lt;0,"×",IF((VALUE(TEXT(入力!J24,"yyyymmdd")))&lt;20190501,RIGHT(TEXT(入力!J24,"yyyymmdd")-19880000,1),RIGHT(TEXT(入力!J24,"yyyymmdd")-20180000,1))))</f>
        <v/>
      </c>
    </row>
    <row r="28" spans="4:52" ht="9.9499999999999993" customHeight="1">
      <c r="D28" s="276"/>
      <c r="E28" s="279"/>
      <c r="F28" s="282"/>
      <c r="G28" s="282"/>
      <c r="H28" s="282"/>
      <c r="I28" s="282"/>
      <c r="J28" s="282"/>
      <c r="K28" s="282"/>
      <c r="L28" s="282"/>
      <c r="M28" s="282"/>
      <c r="N28" s="285"/>
      <c r="O28" s="5"/>
      <c r="P28" s="330"/>
      <c r="Q28" s="330"/>
      <c r="R28" s="330"/>
      <c r="S28" s="330"/>
      <c r="T28" s="330"/>
      <c r="U28" s="330"/>
      <c r="V28" s="330"/>
      <c r="W28" s="331"/>
      <c r="X28" s="6"/>
      <c r="Y28" s="330"/>
      <c r="Z28" s="330"/>
      <c r="AA28" s="330"/>
      <c r="AB28" s="330"/>
      <c r="AC28" s="330"/>
      <c r="AD28" s="330"/>
      <c r="AE28" s="330"/>
      <c r="AF28" s="335"/>
      <c r="AG28" s="324"/>
      <c r="AH28" s="325"/>
      <c r="AI28" s="341" t="str">
        <f t="shared" si="8"/>
        <v/>
      </c>
      <c r="AJ28" s="342" t="str">
        <f t="shared" si="8"/>
        <v/>
      </c>
      <c r="AK28" s="343" t="str">
        <f t="shared" si="8"/>
        <v/>
      </c>
      <c r="AL28" s="294" t="str">
        <f t="shared" ref="AL28:AL32" si="10">IF($B28="","",IF((VALUE(TEXT(AK28,"yyyymmdd"))-20190501)&lt;0,LEFT(IF((VALUE(TEXT(AK28,"yyyymmdd"))-19890108)&gt;=0,RIGHT(CONCATENATE("0",TEXT($B28,"yyyymmdd")-19880000),6),TEXT($B28,"yyyymmdd")-19250000),1),IF((TEXT($B28,"yyyymmdd")-20180000)&lt;100000,0,LEFT(TEXT($B28,"yyyymmdd")-20180000,1))))</f>
        <v/>
      </c>
      <c r="AM28" s="297" t="str">
        <f t="shared" ref="AM28:AM32" si="11">IF($B28="","",IF((VALUE(TEXT(AK28,"yyyymmdd"))-20190501)&lt;0,MID(IF((VALUE(TEXT($B28,"yyyymmdd"))-19890108)&gt;=0,RIGHT(CONCATENATE("0",TEXT($B28,"yyyymmdd")-19880000),6),TEXT($B28,"yyyymmdd")-19250000),2,1),IF((TEXT($B28,"yyyymmdd")-20180000)&lt;100000,LEFT(TEXT($B28,"yyyymmdd")-20180000,1),MID(TEXT($B28,"yyyymmdd")-20180000,2,1))))</f>
        <v/>
      </c>
      <c r="AN28" s="294" t="str">
        <f t="shared" ref="AN28:AN32" si="12">IF($B28="","",IF((VALUE(TEXT(AK28,"yyyymmdd"))-20190501)&lt;0,MID(IF((VALUE(TEXT($B28,"yyyymmdd"))-19890108)&gt;=0,RIGHT(CONCATENATE("0",TEXT($B28,"yyyymmdd")-19880000),6),TEXT($B28,"yyyymmdd")-19250000),3,1),IF((TEXT($B28,"yyyymmdd")-20180000)&lt;100000,MID(TEXT($B28,"yyyymmdd")-20180000,2,1),MID(TEXT($B28,"yyyymmdd")-20180000,3,1))))</f>
        <v/>
      </c>
      <c r="AO28" s="297" t="str">
        <f t="shared" ref="AO28:AO32" si="13">IF($B28="","",IF((VALUE(TEXT(AK28,"yyyymmdd"))-20190501)&lt;0,MID(IF((VALUE(TEXT($B28,"yyyymmdd"))-19890108)&gt;=0,RIGHT(CONCATENATE("0",TEXT($B28,"yyyymmdd")-19880000),6),TEXT($B28,"yyyymmdd")-19250000),4,1),IF((TEXT($B28,"yyyymmdd")-20180000)&lt;100000,MID(TEXT($B28,"yyyymmdd")-20180000,3,1),MID(TEXT($B28,"yyyymmdd")-20180000,4,1))))</f>
        <v/>
      </c>
      <c r="AP28" s="294" t="str">
        <f t="shared" ref="AP28:AP32" si="14">IF($B28="","",IF((VALUE(TEXT(AK28,"yyyymmdd"))-20190501)&lt;0,MID(IF((VALUE(TEXT($B28,"yyyymmdd"))-19890108)&gt;=0,RIGHT(CONCATENATE("0",TEXT($B28,"yyyymmdd")-19880000),6),TEXT($B28,"yyyymmdd")-19250000),5,1),IF((TEXT($B28,"yyyymmdd")-20180000)&lt;100000,MID(TEXT($B28,"yyyymmdd")-20180000,4,1),MID(TEXT($B28,"yyyymmdd")-20180000,5,1))))</f>
        <v/>
      </c>
      <c r="AQ28" s="285" t="str">
        <f t="shared" ref="AQ28:AQ32" si="15">IF($B28="","",IF((VALUE(TEXT(AK28,"yyyymmdd"))-20190501)&lt;0,RIGHT(IF((VALUE(TEXT($B28,"yyyymmdd"))-19890108)&gt;=0,RIGHT(CONCATENATE("0",TEXT($B28,"yyyymmdd")-19880000),6),TEXT($B28,"yyyymmdd")-19250000),1),RIGHT(TEXT($B28,"yyyymmdd")-20180000,1)))</f>
        <v/>
      </c>
      <c r="AR28" s="341" t="str">
        <f t="shared" si="9"/>
        <v/>
      </c>
      <c r="AS28" s="342" t="str">
        <f t="shared" si="9"/>
        <v/>
      </c>
      <c r="AT28" s="343" t="str">
        <f t="shared" si="9"/>
        <v/>
      </c>
      <c r="AU28" s="294"/>
      <c r="AV28" s="297"/>
      <c r="AW28" s="294"/>
      <c r="AX28" s="297"/>
      <c r="AY28" s="294"/>
      <c r="AZ28" s="285"/>
    </row>
    <row r="29" spans="4:52" ht="9.9499999999999993" customHeight="1">
      <c r="D29" s="276"/>
      <c r="E29" s="279"/>
      <c r="F29" s="282"/>
      <c r="G29" s="282"/>
      <c r="H29" s="282"/>
      <c r="I29" s="282"/>
      <c r="J29" s="282"/>
      <c r="K29" s="282"/>
      <c r="L29" s="282"/>
      <c r="M29" s="282"/>
      <c r="N29" s="285"/>
      <c r="O29" s="5"/>
      <c r="P29" s="330"/>
      <c r="Q29" s="330"/>
      <c r="R29" s="330"/>
      <c r="S29" s="330"/>
      <c r="T29" s="330"/>
      <c r="U29" s="330"/>
      <c r="V29" s="330"/>
      <c r="W29" s="331"/>
      <c r="X29" s="6"/>
      <c r="Y29" s="330"/>
      <c r="Z29" s="330"/>
      <c r="AA29" s="330"/>
      <c r="AB29" s="330"/>
      <c r="AC29" s="330"/>
      <c r="AD29" s="330"/>
      <c r="AE29" s="330"/>
      <c r="AF29" s="335"/>
      <c r="AG29" s="324"/>
      <c r="AH29" s="325"/>
      <c r="AI29" s="341" t="str">
        <f t="shared" si="8"/>
        <v/>
      </c>
      <c r="AJ29" s="342" t="str">
        <f t="shared" si="8"/>
        <v/>
      </c>
      <c r="AK29" s="343" t="str">
        <f t="shared" si="8"/>
        <v/>
      </c>
      <c r="AL29" s="294" t="str">
        <f t="shared" si="10"/>
        <v/>
      </c>
      <c r="AM29" s="297" t="str">
        <f t="shared" si="11"/>
        <v/>
      </c>
      <c r="AN29" s="294" t="str">
        <f t="shared" si="12"/>
        <v/>
      </c>
      <c r="AO29" s="297" t="str">
        <f t="shared" si="13"/>
        <v/>
      </c>
      <c r="AP29" s="294" t="str">
        <f t="shared" si="14"/>
        <v/>
      </c>
      <c r="AQ29" s="285" t="str">
        <f t="shared" si="15"/>
        <v/>
      </c>
      <c r="AR29" s="341" t="str">
        <f t="shared" si="9"/>
        <v/>
      </c>
      <c r="AS29" s="342" t="str">
        <f t="shared" si="9"/>
        <v/>
      </c>
      <c r="AT29" s="343" t="str">
        <f t="shared" si="9"/>
        <v/>
      </c>
      <c r="AU29" s="294"/>
      <c r="AV29" s="297"/>
      <c r="AW29" s="294"/>
      <c r="AX29" s="297"/>
      <c r="AY29" s="294"/>
      <c r="AZ29" s="285"/>
    </row>
    <row r="30" spans="4:52" ht="9.9499999999999993" customHeight="1">
      <c r="D30" s="276"/>
      <c r="E30" s="279"/>
      <c r="F30" s="282"/>
      <c r="G30" s="282"/>
      <c r="H30" s="282"/>
      <c r="I30" s="282"/>
      <c r="J30" s="282"/>
      <c r="K30" s="282"/>
      <c r="L30" s="282"/>
      <c r="M30" s="282"/>
      <c r="N30" s="285"/>
      <c r="O30" s="5"/>
      <c r="P30" s="330"/>
      <c r="Q30" s="330"/>
      <c r="R30" s="330"/>
      <c r="S30" s="330"/>
      <c r="T30" s="330"/>
      <c r="U30" s="330"/>
      <c r="V30" s="330"/>
      <c r="W30" s="331"/>
      <c r="X30" s="6"/>
      <c r="Y30" s="330"/>
      <c r="Z30" s="330"/>
      <c r="AA30" s="330"/>
      <c r="AB30" s="330"/>
      <c r="AC30" s="330"/>
      <c r="AD30" s="330"/>
      <c r="AE30" s="330"/>
      <c r="AF30" s="335"/>
      <c r="AG30" s="324"/>
      <c r="AH30" s="325"/>
      <c r="AI30" s="341" t="str">
        <f t="shared" si="8"/>
        <v/>
      </c>
      <c r="AJ30" s="342" t="str">
        <f t="shared" si="8"/>
        <v/>
      </c>
      <c r="AK30" s="343" t="str">
        <f t="shared" si="8"/>
        <v/>
      </c>
      <c r="AL30" s="294" t="str">
        <f t="shared" si="10"/>
        <v/>
      </c>
      <c r="AM30" s="297" t="str">
        <f t="shared" si="11"/>
        <v/>
      </c>
      <c r="AN30" s="294" t="str">
        <f t="shared" si="12"/>
        <v/>
      </c>
      <c r="AO30" s="297" t="str">
        <f t="shared" si="13"/>
        <v/>
      </c>
      <c r="AP30" s="294" t="str">
        <f t="shared" si="14"/>
        <v/>
      </c>
      <c r="AQ30" s="285" t="str">
        <f t="shared" si="15"/>
        <v/>
      </c>
      <c r="AR30" s="341" t="str">
        <f t="shared" si="9"/>
        <v/>
      </c>
      <c r="AS30" s="342" t="str">
        <f t="shared" si="9"/>
        <v/>
      </c>
      <c r="AT30" s="343" t="str">
        <f t="shared" si="9"/>
        <v/>
      </c>
      <c r="AU30" s="294"/>
      <c r="AV30" s="297"/>
      <c r="AW30" s="294"/>
      <c r="AX30" s="297"/>
      <c r="AY30" s="294"/>
      <c r="AZ30" s="285"/>
    </row>
    <row r="31" spans="4:52" ht="9.9499999999999993" customHeight="1">
      <c r="D31" s="276"/>
      <c r="E31" s="279"/>
      <c r="F31" s="282"/>
      <c r="G31" s="282"/>
      <c r="H31" s="282"/>
      <c r="I31" s="282"/>
      <c r="J31" s="282"/>
      <c r="K31" s="282"/>
      <c r="L31" s="282"/>
      <c r="M31" s="282"/>
      <c r="N31" s="285"/>
      <c r="O31" s="5"/>
      <c r="P31" s="330"/>
      <c r="Q31" s="330"/>
      <c r="R31" s="330"/>
      <c r="S31" s="330"/>
      <c r="T31" s="330"/>
      <c r="U31" s="330"/>
      <c r="V31" s="330"/>
      <c r="W31" s="331"/>
      <c r="X31" s="7"/>
      <c r="Y31" s="330"/>
      <c r="Z31" s="330"/>
      <c r="AA31" s="330"/>
      <c r="AB31" s="330"/>
      <c r="AC31" s="330"/>
      <c r="AD31" s="330"/>
      <c r="AE31" s="330"/>
      <c r="AF31" s="335"/>
      <c r="AG31" s="324"/>
      <c r="AH31" s="325"/>
      <c r="AI31" s="341" t="str">
        <f t="shared" si="8"/>
        <v/>
      </c>
      <c r="AJ31" s="342" t="str">
        <f t="shared" si="8"/>
        <v/>
      </c>
      <c r="AK31" s="343" t="str">
        <f t="shared" si="8"/>
        <v/>
      </c>
      <c r="AL31" s="294" t="str">
        <f t="shared" si="10"/>
        <v/>
      </c>
      <c r="AM31" s="297" t="str">
        <f t="shared" si="11"/>
        <v/>
      </c>
      <c r="AN31" s="294" t="str">
        <f t="shared" si="12"/>
        <v/>
      </c>
      <c r="AO31" s="297" t="str">
        <f t="shared" si="13"/>
        <v/>
      </c>
      <c r="AP31" s="294" t="str">
        <f t="shared" si="14"/>
        <v/>
      </c>
      <c r="AQ31" s="285" t="str">
        <f t="shared" si="15"/>
        <v/>
      </c>
      <c r="AR31" s="341" t="str">
        <f t="shared" si="9"/>
        <v/>
      </c>
      <c r="AS31" s="342" t="str">
        <f t="shared" si="9"/>
        <v/>
      </c>
      <c r="AT31" s="343" t="str">
        <f t="shared" si="9"/>
        <v/>
      </c>
      <c r="AU31" s="294"/>
      <c r="AV31" s="297"/>
      <c r="AW31" s="294"/>
      <c r="AX31" s="297"/>
      <c r="AY31" s="294"/>
      <c r="AZ31" s="285"/>
    </row>
    <row r="32" spans="4:52" ht="9.9499999999999993" customHeight="1" thickBot="1">
      <c r="D32" s="276"/>
      <c r="E32" s="280"/>
      <c r="F32" s="283"/>
      <c r="G32" s="283"/>
      <c r="H32" s="283"/>
      <c r="I32" s="283"/>
      <c r="J32" s="283"/>
      <c r="K32" s="283"/>
      <c r="L32" s="283"/>
      <c r="M32" s="283"/>
      <c r="N32" s="286"/>
      <c r="O32" s="8"/>
      <c r="P32" s="332"/>
      <c r="Q32" s="332"/>
      <c r="R32" s="332"/>
      <c r="S32" s="332"/>
      <c r="T32" s="332"/>
      <c r="U32" s="332"/>
      <c r="V32" s="332"/>
      <c r="W32" s="333"/>
      <c r="X32" s="9"/>
      <c r="Y32" s="332"/>
      <c r="Z32" s="332"/>
      <c r="AA32" s="332"/>
      <c r="AB32" s="332"/>
      <c r="AC32" s="332"/>
      <c r="AD32" s="332"/>
      <c r="AE32" s="332"/>
      <c r="AF32" s="336"/>
      <c r="AG32" s="326"/>
      <c r="AH32" s="327"/>
      <c r="AI32" s="344" t="str">
        <f t="shared" si="8"/>
        <v/>
      </c>
      <c r="AJ32" s="345" t="str">
        <f t="shared" si="8"/>
        <v/>
      </c>
      <c r="AK32" s="346" t="str">
        <f t="shared" si="8"/>
        <v/>
      </c>
      <c r="AL32" s="295" t="str">
        <f t="shared" si="10"/>
        <v/>
      </c>
      <c r="AM32" s="298" t="str">
        <f t="shared" si="11"/>
        <v/>
      </c>
      <c r="AN32" s="295" t="str">
        <f t="shared" si="12"/>
        <v/>
      </c>
      <c r="AO32" s="298" t="str">
        <f t="shared" si="13"/>
        <v/>
      </c>
      <c r="AP32" s="295" t="str">
        <f t="shared" si="14"/>
        <v/>
      </c>
      <c r="AQ32" s="286" t="str">
        <f t="shared" si="15"/>
        <v/>
      </c>
      <c r="AR32" s="344" t="str">
        <f t="shared" si="9"/>
        <v/>
      </c>
      <c r="AS32" s="345" t="str">
        <f t="shared" si="9"/>
        <v/>
      </c>
      <c r="AT32" s="346" t="str">
        <f t="shared" si="9"/>
        <v/>
      </c>
      <c r="AU32" s="295"/>
      <c r="AV32" s="298"/>
      <c r="AW32" s="295"/>
      <c r="AX32" s="298"/>
      <c r="AY32" s="295"/>
      <c r="AZ32" s="286"/>
    </row>
    <row r="33" spans="4:52" ht="12.75" customHeight="1">
      <c r="D33" s="276"/>
      <c r="E33" s="272" t="s">
        <v>40</v>
      </c>
      <c r="F33" s="273"/>
      <c r="G33" s="273"/>
      <c r="H33" s="273"/>
      <c r="I33" s="273"/>
      <c r="J33" s="273"/>
      <c r="K33" s="273"/>
      <c r="L33" s="273"/>
      <c r="M33" s="273"/>
      <c r="N33" s="274"/>
      <c r="O33" s="272" t="s">
        <v>41</v>
      </c>
      <c r="P33" s="273"/>
      <c r="Q33" s="273"/>
      <c r="R33" s="273"/>
      <c r="S33" s="273"/>
      <c r="T33" s="273"/>
      <c r="U33" s="287"/>
      <c r="V33" s="222" t="s">
        <v>42</v>
      </c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6"/>
      <c r="AW33" s="219" t="s">
        <v>89</v>
      </c>
      <c r="AX33" s="220"/>
      <c r="AY33" s="220"/>
      <c r="AZ33" s="221"/>
    </row>
    <row r="34" spans="4:52" ht="9.9499999999999993" customHeight="1">
      <c r="D34" s="276"/>
      <c r="E34" s="166" t="str">
        <f>IF(入力!K24="","",IF(入力!K24="70歳到達","70歳到達(10)",IF(入力!K24="事業所間異動","事業所間異動(-)",IF(入力!K24="死亡","死亡(60)",IF(入力!K24="懲戒","懲戒(44)",IF(入力!K24="その他","その他(01)",IF(入力!K24="任意脱退","任意脱退(41)","error")))))))</f>
        <v/>
      </c>
      <c r="F34" s="167"/>
      <c r="G34" s="167"/>
      <c r="H34" s="167"/>
      <c r="I34" s="167"/>
      <c r="J34" s="167"/>
      <c r="K34" s="167"/>
      <c r="L34" s="167"/>
      <c r="M34" s="167"/>
      <c r="N34" s="168"/>
      <c r="O34" s="157" t="str">
        <f>IF(入力!L24="","",MID(TEXT(入力!L24,"0000000"),1,1))</f>
        <v/>
      </c>
      <c r="P34" s="160" t="str">
        <f>IF(入力!L24="","",MID(TEXT(入力!L24,"0000000"),2,1))</f>
        <v/>
      </c>
      <c r="Q34" s="216" t="str">
        <f>IF(入力!L24="","",MID(TEXT(入力!L24,"0000000"),3,1))</f>
        <v/>
      </c>
      <c r="R34" s="213" t="str">
        <f>IF(入力!L24="","",MID(TEXT(入力!L24,"0000000"),4,1))</f>
        <v/>
      </c>
      <c r="S34" s="160" t="str">
        <f>IF(入力!L24="","",MID(TEXT(入力!L24,"0000000"),5,1))</f>
        <v/>
      </c>
      <c r="T34" s="160" t="str">
        <f>IF(入力!L24="","",MID(TEXT(入力!L24,"0000000"),6,1))</f>
        <v/>
      </c>
      <c r="U34" s="216" t="str">
        <f>IF(入力!L24="","",MID(TEXT(入力!L24,"0000000"),7,1))</f>
        <v/>
      </c>
      <c r="V34" s="65"/>
      <c r="W34" s="237" t="str">
        <f>IF(入力!M24="","",DBCS(入力!M24))</f>
        <v/>
      </c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  <c r="AQ34" s="237"/>
      <c r="AR34" s="237"/>
      <c r="AS34" s="237"/>
      <c r="AT34" s="237"/>
      <c r="AU34" s="237"/>
      <c r="AV34" s="238"/>
      <c r="AW34" s="228" t="str">
        <f>IF(入力!K24="","",IF(入力!K24="70歳到達","99",IF(入力!K24="事業所間異動","08",IF(入力!K24="死亡","99",IF(入力!K24="懲戒","99",IF(入力!K24="その他","99",IF(入力!K24="任意脱退","99","error")))))))</f>
        <v/>
      </c>
      <c r="AX34" s="229"/>
      <c r="AY34" s="229"/>
      <c r="AZ34" s="230"/>
    </row>
    <row r="35" spans="4:52" ht="9.9499999999999993" customHeight="1">
      <c r="D35" s="276"/>
      <c r="E35" s="169"/>
      <c r="F35" s="170"/>
      <c r="G35" s="170"/>
      <c r="H35" s="170"/>
      <c r="I35" s="170"/>
      <c r="J35" s="170"/>
      <c r="K35" s="170"/>
      <c r="L35" s="170"/>
      <c r="M35" s="170"/>
      <c r="N35" s="171"/>
      <c r="O35" s="158"/>
      <c r="P35" s="161"/>
      <c r="Q35" s="217"/>
      <c r="R35" s="214"/>
      <c r="S35" s="161"/>
      <c r="T35" s="161"/>
      <c r="U35" s="217"/>
      <c r="V35" s="66"/>
      <c r="W35" s="239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39"/>
      <c r="AI35" s="239"/>
      <c r="AJ35" s="239"/>
      <c r="AK35" s="239"/>
      <c r="AL35" s="239"/>
      <c r="AM35" s="239"/>
      <c r="AN35" s="239"/>
      <c r="AO35" s="239"/>
      <c r="AP35" s="239"/>
      <c r="AQ35" s="239"/>
      <c r="AR35" s="239"/>
      <c r="AS35" s="239"/>
      <c r="AT35" s="239"/>
      <c r="AU35" s="239"/>
      <c r="AV35" s="240"/>
      <c r="AW35" s="231"/>
      <c r="AX35" s="232"/>
      <c r="AY35" s="232"/>
      <c r="AZ35" s="233"/>
    </row>
    <row r="36" spans="4:52" ht="9.9499999999999993" customHeight="1">
      <c r="D36" s="276"/>
      <c r="E36" s="169"/>
      <c r="F36" s="170"/>
      <c r="G36" s="170"/>
      <c r="H36" s="170"/>
      <c r="I36" s="170"/>
      <c r="J36" s="170"/>
      <c r="K36" s="170"/>
      <c r="L36" s="170"/>
      <c r="M36" s="170"/>
      <c r="N36" s="171"/>
      <c r="O36" s="158"/>
      <c r="P36" s="161"/>
      <c r="Q36" s="217"/>
      <c r="R36" s="214"/>
      <c r="S36" s="161"/>
      <c r="T36" s="161"/>
      <c r="U36" s="217"/>
      <c r="V36" s="66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39"/>
      <c r="AL36" s="239"/>
      <c r="AM36" s="239"/>
      <c r="AN36" s="239"/>
      <c r="AO36" s="239"/>
      <c r="AP36" s="239"/>
      <c r="AQ36" s="239"/>
      <c r="AR36" s="239"/>
      <c r="AS36" s="239"/>
      <c r="AT36" s="239"/>
      <c r="AU36" s="239"/>
      <c r="AV36" s="240"/>
      <c r="AW36" s="231"/>
      <c r="AX36" s="232"/>
      <c r="AY36" s="232"/>
      <c r="AZ36" s="233"/>
    </row>
    <row r="37" spans="4:52" ht="9.9499999999999993" customHeight="1">
      <c r="D37" s="276"/>
      <c r="E37" s="169"/>
      <c r="F37" s="170"/>
      <c r="G37" s="170"/>
      <c r="H37" s="170"/>
      <c r="I37" s="170"/>
      <c r="J37" s="170"/>
      <c r="K37" s="170"/>
      <c r="L37" s="170"/>
      <c r="M37" s="170"/>
      <c r="N37" s="171"/>
      <c r="O37" s="158"/>
      <c r="P37" s="161"/>
      <c r="Q37" s="217"/>
      <c r="R37" s="214"/>
      <c r="S37" s="161"/>
      <c r="T37" s="161"/>
      <c r="U37" s="217"/>
      <c r="V37" s="66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239"/>
      <c r="AK37" s="239"/>
      <c r="AL37" s="239"/>
      <c r="AM37" s="239"/>
      <c r="AN37" s="239"/>
      <c r="AO37" s="239"/>
      <c r="AP37" s="239"/>
      <c r="AQ37" s="239"/>
      <c r="AR37" s="239"/>
      <c r="AS37" s="239"/>
      <c r="AT37" s="239"/>
      <c r="AU37" s="239"/>
      <c r="AV37" s="240"/>
      <c r="AW37" s="231"/>
      <c r="AX37" s="232"/>
      <c r="AY37" s="232"/>
      <c r="AZ37" s="233"/>
    </row>
    <row r="38" spans="4:52" ht="9.9499999999999993" customHeight="1" thickBot="1">
      <c r="D38" s="277"/>
      <c r="E38" s="172"/>
      <c r="F38" s="173"/>
      <c r="G38" s="173"/>
      <c r="H38" s="173"/>
      <c r="I38" s="173"/>
      <c r="J38" s="173"/>
      <c r="K38" s="173"/>
      <c r="L38" s="173"/>
      <c r="M38" s="173"/>
      <c r="N38" s="174"/>
      <c r="O38" s="159"/>
      <c r="P38" s="162"/>
      <c r="Q38" s="218"/>
      <c r="R38" s="215"/>
      <c r="S38" s="162"/>
      <c r="T38" s="162"/>
      <c r="U38" s="218"/>
      <c r="V38" s="67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2"/>
      <c r="AW38" s="234"/>
      <c r="AX38" s="235"/>
      <c r="AY38" s="235"/>
      <c r="AZ38" s="236"/>
    </row>
    <row r="39" spans="4:52" ht="5.0999999999999996" customHeight="1" thickBot="1">
      <c r="D39" s="11"/>
      <c r="E39" s="11"/>
      <c r="F39" s="16"/>
      <c r="G39" s="10"/>
      <c r="H39" s="16"/>
      <c r="I39" s="10"/>
      <c r="J39" s="16"/>
      <c r="K39" s="10"/>
      <c r="L39" s="16"/>
      <c r="M39" s="10"/>
      <c r="N39" s="16"/>
      <c r="O39" s="10"/>
      <c r="P39" s="27"/>
      <c r="Q39" s="28"/>
      <c r="R39" s="4"/>
      <c r="S39" s="4"/>
      <c r="T39" s="4"/>
      <c r="U39" s="4"/>
      <c r="V39" s="4"/>
      <c r="W39" s="4"/>
      <c r="X39" s="4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</row>
    <row r="40" spans="4:52" ht="12.75" customHeight="1">
      <c r="D40" s="35" t="s">
        <v>19</v>
      </c>
      <c r="E40" s="288" t="s">
        <v>20</v>
      </c>
      <c r="F40" s="289"/>
      <c r="G40" s="289"/>
      <c r="H40" s="289"/>
      <c r="I40" s="289"/>
      <c r="J40" s="289"/>
      <c r="K40" s="289"/>
      <c r="L40" s="289"/>
      <c r="M40" s="289"/>
      <c r="N40" s="290"/>
      <c r="O40" s="272" t="s">
        <v>21</v>
      </c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4"/>
      <c r="AG40" s="291" t="s">
        <v>23</v>
      </c>
      <c r="AH40" s="292"/>
      <c r="AI40" s="272" t="s">
        <v>22</v>
      </c>
      <c r="AJ40" s="273"/>
      <c r="AK40" s="273"/>
      <c r="AL40" s="273"/>
      <c r="AM40" s="273"/>
      <c r="AN40" s="273"/>
      <c r="AO40" s="273"/>
      <c r="AP40" s="273"/>
      <c r="AQ40" s="274"/>
      <c r="AR40" s="272" t="s">
        <v>39</v>
      </c>
      <c r="AS40" s="273"/>
      <c r="AT40" s="273"/>
      <c r="AU40" s="273"/>
      <c r="AV40" s="273"/>
      <c r="AW40" s="273"/>
      <c r="AX40" s="273"/>
      <c r="AY40" s="273"/>
      <c r="AZ40" s="274"/>
    </row>
    <row r="41" spans="4:52" ht="9.9499999999999993" customHeight="1">
      <c r="D41" s="275">
        <v>11</v>
      </c>
      <c r="E41" s="278" t="str">
        <f>IF(入力!E25="","",LEFT(RIGHT(CONCATENATE("          ",入力!E25),10),1))</f>
        <v/>
      </c>
      <c r="F41" s="281" t="str">
        <f>IF(入力!E25="","",MID(RIGHT(CONCATENATE("          ",入力!E25),10),2,1))</f>
        <v/>
      </c>
      <c r="G41" s="281" t="str">
        <f>IF(入力!E25="","",MID(RIGHT(CONCATENATE("          ",入力!E25),10),3,1))</f>
        <v/>
      </c>
      <c r="H41" s="281" t="str">
        <f>IF(入力!E25="","",MID(RIGHT(CONCATENATE("          ",入力!E25),10),4,1))</f>
        <v/>
      </c>
      <c r="I41" s="281" t="str">
        <f>IF(入力!E25="","",MID(RIGHT(CONCATENATE("          ",入力!E25),10),5,1))</f>
        <v/>
      </c>
      <c r="J41" s="281" t="str">
        <f>IF(入力!E25="","",MID(RIGHT(CONCATENATE("          ",入力!E25),10),6,1))</f>
        <v/>
      </c>
      <c r="K41" s="281" t="str">
        <f>IF(入力!E25="","",MID(RIGHT(CONCATENATE("          ",入力!E25),10),7,1))</f>
        <v/>
      </c>
      <c r="L41" s="281" t="str">
        <f>IF(入力!E25="","",MID(RIGHT(CONCATENATE("          ",入力!E25),10),8,1))</f>
        <v/>
      </c>
      <c r="M41" s="281" t="str">
        <f>IF(入力!E25="","",MID(RIGHT(CONCATENATE("          ",入力!E25),10),9,1))</f>
        <v/>
      </c>
      <c r="N41" s="284" t="str">
        <f>IF(入力!E25="","",RIGHT(RIGHT(CONCATENATE("          ",入力!E25),10),1))</f>
        <v/>
      </c>
      <c r="O41" s="25" t="s">
        <v>24</v>
      </c>
      <c r="P41" s="328" t="str">
        <f>IF(入力!F25="","",入力!F25)</f>
        <v/>
      </c>
      <c r="Q41" s="328"/>
      <c r="R41" s="328"/>
      <c r="S41" s="328"/>
      <c r="T41" s="328"/>
      <c r="U41" s="328"/>
      <c r="V41" s="328"/>
      <c r="W41" s="329"/>
      <c r="X41" s="26" t="s">
        <v>25</v>
      </c>
      <c r="Y41" s="328" t="str">
        <f>IF(入力!G25="","",入力!G25)</f>
        <v/>
      </c>
      <c r="Z41" s="328"/>
      <c r="AA41" s="328"/>
      <c r="AB41" s="328"/>
      <c r="AC41" s="328"/>
      <c r="AD41" s="328"/>
      <c r="AE41" s="328"/>
      <c r="AF41" s="334"/>
      <c r="AG41" s="322" t="str">
        <f>IF(入力!H25="","",入力!H25)</f>
        <v/>
      </c>
      <c r="AH41" s="323"/>
      <c r="AI41" s="338" t="str">
        <f>IF(入力!I25="","",IF((VALUE(TEXT(入力!I25,"yyyymmdd"))-20190501)&gt;=0,"令和",IF((VALUE(TEXT(入力!I25,"yyyymmdd"))-19890108)&gt;=0,"平成","昭和")))</f>
        <v/>
      </c>
      <c r="AJ41" s="339" t="str">
        <f t="shared" ref="AI41:AK46" si="16">IF($B41="","",IF((VALUE(TEXT($B41,"yyyymmdd"))-20190501)&gt;=0,"9 ： 令和",IF((VALUE(TEXT($B41,"yyyymmdd"))-19890108)&gt;=0,"7 ： 平成","5 ： 昭和")))</f>
        <v/>
      </c>
      <c r="AK41" s="340" t="str">
        <f t="shared" si="16"/>
        <v/>
      </c>
      <c r="AL41" s="293" t="str">
        <f>IF(入力!I25="","",IF((VALUE(TEXT(入力!I25,"yyyymmdd"))-20190501)&lt;0,LEFT(IF((VALUE(TEXT(入力!I25,"yyyymmdd"))-19890108)&gt;=0,RIGHT(CONCATENATE("0",TEXT(入力!I25,"yyyymmdd")-19880000),6),TEXT(入力!I25,"yyyymmdd")-19250000),1),IF((TEXT(入力!I25,"yyyymmdd")-20180000)&lt;100000,0,LEFT(TEXT(入力!I25,"yyyymmdd")-20180000,1))))</f>
        <v/>
      </c>
      <c r="AM41" s="296" t="str">
        <f>IF(入力!I25="","",IF((VALUE(TEXT(入力!I25,"yyyymmdd"))-20190501)&lt;0,MID(IF((VALUE(TEXT(入力!I25,"yyyymmdd"))-19890108)&gt;=0,RIGHT(CONCATENATE("0",TEXT(入力!I25,"yyyymmdd")-19880000),6),TEXT(入力!I25,"yyyymmdd")-19250000),2,1),IF((TEXT(入力!I25,"yyyymmdd")-20180000)&lt;100000,LEFT(TEXT(入力!I25,"yyyymmdd")-20180000,1),MID(TEXT(入力!I25,"yyyymmdd")-20180000,2,1))))</f>
        <v/>
      </c>
      <c r="AN41" s="293" t="str">
        <f>IF(入力!I25="","",IF((VALUE(TEXT(入力!I25,"yyyymmdd"))-20190501)&lt;0,MID(IF((VALUE(TEXT(入力!I25,"yyyymmdd"))-19890108)&gt;=0,RIGHT(CONCATENATE("0",TEXT(入力!I25,"yyyymmdd")-19880000),6),TEXT(入力!I25,"yyyymmdd")-19250000),3,1),IF((TEXT(入力!I25,"yyyymmdd")-20180000)&lt;100000,MID(TEXT(入力!I25,"yyyymmdd")-20180000,2,1),MID(TEXT(入力!I25,"yyyymmdd")-20180000,3,1))))</f>
        <v/>
      </c>
      <c r="AO41" s="296" t="str">
        <f>IF(入力!I25="","",IF((VALUE(TEXT(入力!I25,"yyyymmdd"))-20190501)&lt;0,MID(IF((VALUE(TEXT(入力!I25,"yyyymmdd"))-19890108)&gt;=0,RIGHT(CONCATENATE("0",TEXT(入力!I25,"yyyymmdd")-19880000),6),TEXT(入力!I25,"yyyymmdd")-19250000),4,1),IF((TEXT(入力!I25,"yyyymmdd")-20180000)&lt;100000,MID(TEXT(入力!I25,"yyyymmdd")-20180000,3,1),MID(TEXT(入力!I25,"yyyymmdd")-20180000,4,1))))</f>
        <v/>
      </c>
      <c r="AP41" s="293" t="str">
        <f>IF(入力!I25="","",IF((VALUE(TEXT(入力!I25,"yyyymmdd"))-20190501)&lt;0,MID(IF((VALUE(TEXT(入力!I25,"yyyymmdd"))-19890108)&gt;=0,RIGHT(CONCATENATE("0",TEXT(入力!I25,"yyyymmdd")-19880000),6),TEXT(入力!I25,"yyyymmdd")-19250000),5,1),IF((TEXT(入力!I25,"yyyymmdd")-20180000)&lt;100000,MID(TEXT(入力!I25,"yyyymmdd")-20180000,4,1),MID(TEXT(入力!I25,"yyyymmdd")-20180000,5,1))))</f>
        <v/>
      </c>
      <c r="AQ41" s="284" t="str">
        <f>IF(入力!I25="","",IF((VALUE(TEXT(入力!I25,"yyyymmdd"))-20190501)&lt;0,RIGHT(IF((VALUE(TEXT(入力!I25,"yyyymmdd"))-19890108)&gt;=0,RIGHT(CONCATENATE("0",TEXT(入力!I25,"yyyymmdd")-19880000),6),TEXT(入力!I25,"yyyymmdd")-19250000),1),RIGHT(TEXT(入力!I25,"yyyymmdd")-20180000,1)))</f>
        <v/>
      </c>
      <c r="AR41" s="338" t="str">
        <f>IF(入力!J25="","",IF((VALUE(TEXT(入力!J25,"yyyymmdd"))-20190501)&gt;=0,"令和",IF((VALUE(TEXT(入力!J25,"yyyymmdd"))-19890108)&gt;=0,"平成","昭和")))</f>
        <v/>
      </c>
      <c r="AS41" s="339" t="str">
        <f t="shared" ref="AR41:AT46" si="17">IF($B41="","",IF((VALUE(TEXT($B41,"yyyymmdd"))-20190501)&gt;=0,"9 ： 令和",IF((VALUE(TEXT($B41,"yyyymmdd"))-19890108)&gt;=0,"7 ： 平成","5 ： 昭和")))</f>
        <v/>
      </c>
      <c r="AT41" s="340" t="str">
        <f t="shared" si="17"/>
        <v/>
      </c>
      <c r="AU41" s="293" t="str">
        <f>IF(入力!J25="","",IF((VALUE(TEXT(入力!J25,"yyyymmdd"))-20181001)&lt;0,"×",IF((VALUE(TEXT(入力!J25,"yyyymmdd")))&lt;20190501,LEFT(TEXT(入力!J25,"yyyymmdd")-19880000,1),IF((TEXT(入力!J25,"yyyymmdd")-20180000)&lt;100000,0,LEFT(TEXT(入力!J25,"yyyymmdd")-20180000,1)))))</f>
        <v/>
      </c>
      <c r="AV41" s="296" t="str">
        <f>IF(入力!J25="","",IF((VALUE(TEXT(入力!J25,"yyyymmdd"))-20181001)&lt;0,"×",IF((VALUE(TEXT(入力!J25,"yyyymmdd")))&lt;20190501,MID(TEXT(入力!J25,"yyyymmdd")-19880000,2,1),IF((TEXT(入力!J25,"yyyymmdd")-20180000)&lt;100000,LEFT(TEXT(入力!J25,"yyyymmdd")-20180000,1),MID(TEXT(入力!J25,"yyyymmdd")-20180000,2,1)))))</f>
        <v/>
      </c>
      <c r="AW41" s="293" t="str">
        <f>IF(入力!J25="","",IF((VALUE(TEXT(入力!J25,"yyyymmdd"))-20181001)&lt;0,"×",IF((VALUE(TEXT(入力!J25,"yyyymmdd")))&lt;20190501,MID(TEXT(入力!J25,"yyyymmdd")-19880000,3,1),IF((TEXT(入力!J25,"yyyymmdd")-20180000)&lt;100000,MID(TEXT(入力!J25,"yyyymmdd")-20180000,2,1),MID(TEXT(入力!J25,"yyyymmdd")-20180000,3,1)))))</f>
        <v/>
      </c>
      <c r="AX41" s="296" t="str">
        <f>IF(入力!J25="","",IF((VALUE(TEXT(入力!J25,"yyyymmdd"))-20181001)&lt;0,"×",IF((VALUE(TEXT(入力!J25,"yyyymmdd")))&lt;20190501,MID(TEXT(入力!J25,"yyyymmdd")-19880000,4,1),IF((TEXT(入力!J25,"yyyymmdd")-20180000)&lt;100000,MID(TEXT(入力!J25,"yyyymmdd")-20180000,3,1),MID(TEXT(入力!J25,"yyyymmdd")-20180000,4,1)))))</f>
        <v/>
      </c>
      <c r="AY41" s="293" t="str">
        <f>IF(入力!J25="","",IF((VALUE(TEXT(入力!J25,"yyyymmdd"))-20181001)&lt;0,"×",IF((VALUE(TEXT(入力!J25,"yyyymmdd")))&lt;20190501,MID(TEXT(入力!J25,"yyyymmdd")-19880000,5,1),IF((TEXT(入力!J25,"yyyymmdd")-20180000)&lt;100000,MID(TEXT(入力!J25,"yyyymmdd")-20180000,4,1),MID(TEXT(入力!J25,"yyyymmdd")-20180000,5,1)))))</f>
        <v/>
      </c>
      <c r="AZ41" s="284" t="str">
        <f>IF(入力!J25="","",IF((VALUE(TEXT(入力!J25,"yyyymmdd"))-20181001)&lt;0,"×",IF((VALUE(TEXT(入力!J25,"yyyymmdd")))&lt;20190501,RIGHT(TEXT(入力!J25,"yyyymmdd")-19880000,1),RIGHT(TEXT(入力!J25,"yyyymmdd")-20180000,1))))</f>
        <v/>
      </c>
    </row>
    <row r="42" spans="4:52" ht="9.9499999999999993" customHeight="1">
      <c r="D42" s="276"/>
      <c r="E42" s="279"/>
      <c r="F42" s="282"/>
      <c r="G42" s="282"/>
      <c r="H42" s="282"/>
      <c r="I42" s="282"/>
      <c r="J42" s="282"/>
      <c r="K42" s="282"/>
      <c r="L42" s="282"/>
      <c r="M42" s="282"/>
      <c r="N42" s="285"/>
      <c r="O42" s="5"/>
      <c r="P42" s="330"/>
      <c r="Q42" s="330"/>
      <c r="R42" s="330"/>
      <c r="S42" s="330"/>
      <c r="T42" s="330"/>
      <c r="U42" s="330"/>
      <c r="V42" s="330"/>
      <c r="W42" s="331"/>
      <c r="X42" s="6"/>
      <c r="Y42" s="330"/>
      <c r="Z42" s="330"/>
      <c r="AA42" s="330"/>
      <c r="AB42" s="330"/>
      <c r="AC42" s="330"/>
      <c r="AD42" s="330"/>
      <c r="AE42" s="330"/>
      <c r="AF42" s="335"/>
      <c r="AG42" s="324"/>
      <c r="AH42" s="325"/>
      <c r="AI42" s="341" t="str">
        <f t="shared" si="16"/>
        <v/>
      </c>
      <c r="AJ42" s="342" t="str">
        <f t="shared" si="16"/>
        <v/>
      </c>
      <c r="AK42" s="343" t="str">
        <f t="shared" si="16"/>
        <v/>
      </c>
      <c r="AL42" s="294" t="str">
        <f t="shared" ref="AL42:AL46" si="18">IF($B42="","",IF((VALUE(TEXT(AK42,"yyyymmdd"))-20190501)&lt;0,LEFT(IF((VALUE(TEXT(AK42,"yyyymmdd"))-19890108)&gt;=0,RIGHT(CONCATENATE("0",TEXT($B42,"yyyymmdd")-19880000),6),TEXT($B42,"yyyymmdd")-19250000),1),IF((TEXT($B42,"yyyymmdd")-20180000)&lt;100000,0,LEFT(TEXT($B42,"yyyymmdd")-20180000,1))))</f>
        <v/>
      </c>
      <c r="AM42" s="297" t="str">
        <f t="shared" ref="AM42:AM46" si="19">IF($B42="","",IF((VALUE(TEXT(AK42,"yyyymmdd"))-20190501)&lt;0,MID(IF((VALUE(TEXT($B42,"yyyymmdd"))-19890108)&gt;=0,RIGHT(CONCATENATE("0",TEXT($B42,"yyyymmdd")-19880000),6),TEXT($B42,"yyyymmdd")-19250000),2,1),IF((TEXT($B42,"yyyymmdd")-20180000)&lt;100000,LEFT(TEXT($B42,"yyyymmdd")-20180000,1),MID(TEXT($B42,"yyyymmdd")-20180000,2,1))))</f>
        <v/>
      </c>
      <c r="AN42" s="294" t="str">
        <f t="shared" ref="AN42:AN46" si="20">IF($B42="","",IF((VALUE(TEXT(AK42,"yyyymmdd"))-20190501)&lt;0,MID(IF((VALUE(TEXT($B42,"yyyymmdd"))-19890108)&gt;=0,RIGHT(CONCATENATE("0",TEXT($B42,"yyyymmdd")-19880000),6),TEXT($B42,"yyyymmdd")-19250000),3,1),IF((TEXT($B42,"yyyymmdd")-20180000)&lt;100000,MID(TEXT($B42,"yyyymmdd")-20180000,2,1),MID(TEXT($B42,"yyyymmdd")-20180000,3,1))))</f>
        <v/>
      </c>
      <c r="AO42" s="297" t="str">
        <f t="shared" ref="AO42:AO46" si="21">IF($B42="","",IF((VALUE(TEXT(AK42,"yyyymmdd"))-20190501)&lt;0,MID(IF((VALUE(TEXT($B42,"yyyymmdd"))-19890108)&gt;=0,RIGHT(CONCATENATE("0",TEXT($B42,"yyyymmdd")-19880000),6),TEXT($B42,"yyyymmdd")-19250000),4,1),IF((TEXT($B42,"yyyymmdd")-20180000)&lt;100000,MID(TEXT($B42,"yyyymmdd")-20180000,3,1),MID(TEXT($B42,"yyyymmdd")-20180000,4,1))))</f>
        <v/>
      </c>
      <c r="AP42" s="294" t="str">
        <f t="shared" ref="AP42:AP46" si="22">IF($B42="","",IF((VALUE(TEXT(AK42,"yyyymmdd"))-20190501)&lt;0,MID(IF((VALUE(TEXT($B42,"yyyymmdd"))-19890108)&gt;=0,RIGHT(CONCATENATE("0",TEXT($B42,"yyyymmdd")-19880000),6),TEXT($B42,"yyyymmdd")-19250000),5,1),IF((TEXT($B42,"yyyymmdd")-20180000)&lt;100000,MID(TEXT($B42,"yyyymmdd")-20180000,4,1),MID(TEXT($B42,"yyyymmdd")-20180000,5,1))))</f>
        <v/>
      </c>
      <c r="AQ42" s="285" t="str">
        <f t="shared" ref="AQ42:AQ46" si="23">IF($B42="","",IF((VALUE(TEXT(AK42,"yyyymmdd"))-20190501)&lt;0,RIGHT(IF((VALUE(TEXT($B42,"yyyymmdd"))-19890108)&gt;=0,RIGHT(CONCATENATE("0",TEXT($B42,"yyyymmdd")-19880000),6),TEXT($B42,"yyyymmdd")-19250000),1),RIGHT(TEXT($B42,"yyyymmdd")-20180000,1)))</f>
        <v/>
      </c>
      <c r="AR42" s="341" t="str">
        <f t="shared" si="17"/>
        <v/>
      </c>
      <c r="AS42" s="342" t="str">
        <f t="shared" si="17"/>
        <v/>
      </c>
      <c r="AT42" s="343" t="str">
        <f t="shared" si="17"/>
        <v/>
      </c>
      <c r="AU42" s="294"/>
      <c r="AV42" s="297"/>
      <c r="AW42" s="294"/>
      <c r="AX42" s="297"/>
      <c r="AY42" s="294"/>
      <c r="AZ42" s="285"/>
    </row>
    <row r="43" spans="4:52" ht="9.9499999999999993" customHeight="1">
      <c r="D43" s="276"/>
      <c r="E43" s="279"/>
      <c r="F43" s="282"/>
      <c r="G43" s="282"/>
      <c r="H43" s="282"/>
      <c r="I43" s="282"/>
      <c r="J43" s="282"/>
      <c r="K43" s="282"/>
      <c r="L43" s="282"/>
      <c r="M43" s="282"/>
      <c r="N43" s="285"/>
      <c r="O43" s="5"/>
      <c r="P43" s="330"/>
      <c r="Q43" s="330"/>
      <c r="R43" s="330"/>
      <c r="S43" s="330"/>
      <c r="T43" s="330"/>
      <c r="U43" s="330"/>
      <c r="V43" s="330"/>
      <c r="W43" s="331"/>
      <c r="X43" s="6"/>
      <c r="Y43" s="330"/>
      <c r="Z43" s="330"/>
      <c r="AA43" s="330"/>
      <c r="AB43" s="330"/>
      <c r="AC43" s="330"/>
      <c r="AD43" s="330"/>
      <c r="AE43" s="330"/>
      <c r="AF43" s="335"/>
      <c r="AG43" s="324"/>
      <c r="AH43" s="325"/>
      <c r="AI43" s="341" t="str">
        <f t="shared" si="16"/>
        <v/>
      </c>
      <c r="AJ43" s="342" t="str">
        <f t="shared" si="16"/>
        <v/>
      </c>
      <c r="AK43" s="343" t="str">
        <f t="shared" si="16"/>
        <v/>
      </c>
      <c r="AL43" s="294" t="str">
        <f t="shared" si="18"/>
        <v/>
      </c>
      <c r="AM43" s="297" t="str">
        <f t="shared" si="19"/>
        <v/>
      </c>
      <c r="AN43" s="294" t="str">
        <f t="shared" si="20"/>
        <v/>
      </c>
      <c r="AO43" s="297" t="str">
        <f t="shared" si="21"/>
        <v/>
      </c>
      <c r="AP43" s="294" t="str">
        <f t="shared" si="22"/>
        <v/>
      </c>
      <c r="AQ43" s="285" t="str">
        <f t="shared" si="23"/>
        <v/>
      </c>
      <c r="AR43" s="341" t="str">
        <f t="shared" si="17"/>
        <v/>
      </c>
      <c r="AS43" s="342" t="str">
        <f t="shared" si="17"/>
        <v/>
      </c>
      <c r="AT43" s="343" t="str">
        <f t="shared" si="17"/>
        <v/>
      </c>
      <c r="AU43" s="294"/>
      <c r="AV43" s="297"/>
      <c r="AW43" s="294"/>
      <c r="AX43" s="297"/>
      <c r="AY43" s="294"/>
      <c r="AZ43" s="285"/>
    </row>
    <row r="44" spans="4:52" ht="9.9499999999999993" customHeight="1">
      <c r="D44" s="276"/>
      <c r="E44" s="279"/>
      <c r="F44" s="282"/>
      <c r="G44" s="282"/>
      <c r="H44" s="282"/>
      <c r="I44" s="282"/>
      <c r="J44" s="282"/>
      <c r="K44" s="282"/>
      <c r="L44" s="282"/>
      <c r="M44" s="282"/>
      <c r="N44" s="285"/>
      <c r="O44" s="5"/>
      <c r="P44" s="330"/>
      <c r="Q44" s="330"/>
      <c r="R44" s="330"/>
      <c r="S44" s="330"/>
      <c r="T44" s="330"/>
      <c r="U44" s="330"/>
      <c r="V44" s="330"/>
      <c r="W44" s="331"/>
      <c r="X44" s="6"/>
      <c r="Y44" s="330"/>
      <c r="Z44" s="330"/>
      <c r="AA44" s="330"/>
      <c r="AB44" s="330"/>
      <c r="AC44" s="330"/>
      <c r="AD44" s="330"/>
      <c r="AE44" s="330"/>
      <c r="AF44" s="335"/>
      <c r="AG44" s="324"/>
      <c r="AH44" s="325"/>
      <c r="AI44" s="341" t="str">
        <f t="shared" si="16"/>
        <v/>
      </c>
      <c r="AJ44" s="342" t="str">
        <f t="shared" si="16"/>
        <v/>
      </c>
      <c r="AK44" s="343" t="str">
        <f t="shared" si="16"/>
        <v/>
      </c>
      <c r="AL44" s="294" t="str">
        <f t="shared" si="18"/>
        <v/>
      </c>
      <c r="AM44" s="297" t="str">
        <f t="shared" si="19"/>
        <v/>
      </c>
      <c r="AN44" s="294" t="str">
        <f t="shared" si="20"/>
        <v/>
      </c>
      <c r="AO44" s="297" t="str">
        <f t="shared" si="21"/>
        <v/>
      </c>
      <c r="AP44" s="294" t="str">
        <f t="shared" si="22"/>
        <v/>
      </c>
      <c r="AQ44" s="285" t="str">
        <f t="shared" si="23"/>
        <v/>
      </c>
      <c r="AR44" s="341" t="str">
        <f t="shared" si="17"/>
        <v/>
      </c>
      <c r="AS44" s="342" t="str">
        <f t="shared" si="17"/>
        <v/>
      </c>
      <c r="AT44" s="343" t="str">
        <f t="shared" si="17"/>
        <v/>
      </c>
      <c r="AU44" s="294"/>
      <c r="AV44" s="297"/>
      <c r="AW44" s="294"/>
      <c r="AX44" s="297"/>
      <c r="AY44" s="294"/>
      <c r="AZ44" s="285"/>
    </row>
    <row r="45" spans="4:52" ht="9.9499999999999993" customHeight="1">
      <c r="D45" s="276"/>
      <c r="E45" s="279"/>
      <c r="F45" s="282"/>
      <c r="G45" s="282"/>
      <c r="H45" s="282"/>
      <c r="I45" s="282"/>
      <c r="J45" s="282"/>
      <c r="K45" s="282"/>
      <c r="L45" s="282"/>
      <c r="M45" s="282"/>
      <c r="N45" s="285"/>
      <c r="O45" s="5"/>
      <c r="P45" s="330"/>
      <c r="Q45" s="330"/>
      <c r="R45" s="330"/>
      <c r="S45" s="330"/>
      <c r="T45" s="330"/>
      <c r="U45" s="330"/>
      <c r="V45" s="330"/>
      <c r="W45" s="331"/>
      <c r="X45" s="7"/>
      <c r="Y45" s="330"/>
      <c r="Z45" s="330"/>
      <c r="AA45" s="330"/>
      <c r="AB45" s="330"/>
      <c r="AC45" s="330"/>
      <c r="AD45" s="330"/>
      <c r="AE45" s="330"/>
      <c r="AF45" s="335"/>
      <c r="AG45" s="324"/>
      <c r="AH45" s="325"/>
      <c r="AI45" s="341" t="str">
        <f t="shared" si="16"/>
        <v/>
      </c>
      <c r="AJ45" s="342" t="str">
        <f t="shared" si="16"/>
        <v/>
      </c>
      <c r="AK45" s="343" t="str">
        <f t="shared" si="16"/>
        <v/>
      </c>
      <c r="AL45" s="294" t="str">
        <f t="shared" si="18"/>
        <v/>
      </c>
      <c r="AM45" s="297" t="str">
        <f t="shared" si="19"/>
        <v/>
      </c>
      <c r="AN45" s="294" t="str">
        <f t="shared" si="20"/>
        <v/>
      </c>
      <c r="AO45" s="297" t="str">
        <f t="shared" si="21"/>
        <v/>
      </c>
      <c r="AP45" s="294" t="str">
        <f t="shared" si="22"/>
        <v/>
      </c>
      <c r="AQ45" s="285" t="str">
        <f t="shared" si="23"/>
        <v/>
      </c>
      <c r="AR45" s="341" t="str">
        <f t="shared" si="17"/>
        <v/>
      </c>
      <c r="AS45" s="342" t="str">
        <f t="shared" si="17"/>
        <v/>
      </c>
      <c r="AT45" s="343" t="str">
        <f t="shared" si="17"/>
        <v/>
      </c>
      <c r="AU45" s="294"/>
      <c r="AV45" s="297"/>
      <c r="AW45" s="294"/>
      <c r="AX45" s="297"/>
      <c r="AY45" s="294"/>
      <c r="AZ45" s="285"/>
    </row>
    <row r="46" spans="4:52" ht="9.9499999999999993" customHeight="1" thickBot="1">
      <c r="D46" s="276"/>
      <c r="E46" s="280"/>
      <c r="F46" s="283"/>
      <c r="G46" s="283"/>
      <c r="H46" s="283"/>
      <c r="I46" s="283"/>
      <c r="J46" s="283"/>
      <c r="K46" s="283"/>
      <c r="L46" s="283"/>
      <c r="M46" s="283"/>
      <c r="N46" s="286"/>
      <c r="O46" s="8"/>
      <c r="P46" s="332"/>
      <c r="Q46" s="332"/>
      <c r="R46" s="332"/>
      <c r="S46" s="332"/>
      <c r="T46" s="332"/>
      <c r="U46" s="332"/>
      <c r="V46" s="332"/>
      <c r="W46" s="333"/>
      <c r="X46" s="9"/>
      <c r="Y46" s="332"/>
      <c r="Z46" s="332"/>
      <c r="AA46" s="332"/>
      <c r="AB46" s="332"/>
      <c r="AC46" s="332"/>
      <c r="AD46" s="332"/>
      <c r="AE46" s="332"/>
      <c r="AF46" s="336"/>
      <c r="AG46" s="326"/>
      <c r="AH46" s="327"/>
      <c r="AI46" s="344" t="str">
        <f t="shared" si="16"/>
        <v/>
      </c>
      <c r="AJ46" s="345" t="str">
        <f t="shared" si="16"/>
        <v/>
      </c>
      <c r="AK46" s="346" t="str">
        <f t="shared" si="16"/>
        <v/>
      </c>
      <c r="AL46" s="295" t="str">
        <f t="shared" si="18"/>
        <v/>
      </c>
      <c r="AM46" s="298" t="str">
        <f t="shared" si="19"/>
        <v/>
      </c>
      <c r="AN46" s="295" t="str">
        <f t="shared" si="20"/>
        <v/>
      </c>
      <c r="AO46" s="298" t="str">
        <f t="shared" si="21"/>
        <v/>
      </c>
      <c r="AP46" s="295" t="str">
        <f t="shared" si="22"/>
        <v/>
      </c>
      <c r="AQ46" s="286" t="str">
        <f t="shared" si="23"/>
        <v/>
      </c>
      <c r="AR46" s="344" t="str">
        <f t="shared" si="17"/>
        <v/>
      </c>
      <c r="AS46" s="345" t="str">
        <f t="shared" si="17"/>
        <v/>
      </c>
      <c r="AT46" s="346" t="str">
        <f t="shared" si="17"/>
        <v/>
      </c>
      <c r="AU46" s="295"/>
      <c r="AV46" s="298"/>
      <c r="AW46" s="295"/>
      <c r="AX46" s="298"/>
      <c r="AY46" s="295"/>
      <c r="AZ46" s="286"/>
    </row>
    <row r="47" spans="4:52" ht="12.75" customHeight="1">
      <c r="D47" s="276"/>
      <c r="E47" s="272" t="s">
        <v>40</v>
      </c>
      <c r="F47" s="273"/>
      <c r="G47" s="273"/>
      <c r="H47" s="273"/>
      <c r="I47" s="273"/>
      <c r="J47" s="273"/>
      <c r="K47" s="273"/>
      <c r="L47" s="273"/>
      <c r="M47" s="273"/>
      <c r="N47" s="274"/>
      <c r="O47" s="272" t="s">
        <v>41</v>
      </c>
      <c r="P47" s="273"/>
      <c r="Q47" s="273"/>
      <c r="R47" s="273"/>
      <c r="S47" s="273"/>
      <c r="T47" s="273"/>
      <c r="U47" s="287"/>
      <c r="V47" s="222" t="s">
        <v>42</v>
      </c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6"/>
      <c r="AW47" s="219" t="s">
        <v>89</v>
      </c>
      <c r="AX47" s="220"/>
      <c r="AY47" s="220"/>
      <c r="AZ47" s="221"/>
    </row>
    <row r="48" spans="4:52" ht="9.9499999999999993" customHeight="1">
      <c r="D48" s="276"/>
      <c r="E48" s="166" t="str">
        <f>IF(入力!K25="","",IF(入力!K25="70歳到達","70歳到達(10)",IF(入力!K25="事業所間異動","事業所間異動(-)",IF(入力!K25="死亡","死亡(60)",IF(入力!K25="懲戒","懲戒(44)",IF(入力!K25="その他","その他(01)",IF(入力!K25="任意脱退","任意脱退(41)","error")))))))</f>
        <v/>
      </c>
      <c r="F48" s="167"/>
      <c r="G48" s="167"/>
      <c r="H48" s="167"/>
      <c r="I48" s="167"/>
      <c r="J48" s="167"/>
      <c r="K48" s="167"/>
      <c r="L48" s="167"/>
      <c r="M48" s="167"/>
      <c r="N48" s="168"/>
      <c r="O48" s="157" t="str">
        <f>IF(入力!L25="","",MID(TEXT(入力!L25,"0000000"),1,1))</f>
        <v/>
      </c>
      <c r="P48" s="160" t="str">
        <f>IF(入力!L25="","",MID(TEXT(入力!L25,"0000000"),2,1))</f>
        <v/>
      </c>
      <c r="Q48" s="216" t="str">
        <f>IF(入力!L25="","",MID(TEXT(入力!L25,"0000000"),3,1))</f>
        <v/>
      </c>
      <c r="R48" s="213" t="str">
        <f>IF(入力!L25="","",MID(TEXT(入力!L25,"0000000"),4,1))</f>
        <v/>
      </c>
      <c r="S48" s="160" t="str">
        <f>IF(入力!L25="","",MID(TEXT(入力!L25,"0000000"),5,1))</f>
        <v/>
      </c>
      <c r="T48" s="160" t="str">
        <f>IF(入力!L25="","",MID(TEXT(入力!L25,"0000000"),6,1))</f>
        <v/>
      </c>
      <c r="U48" s="216" t="str">
        <f>IF(入力!L25="","",MID(TEXT(入力!L25,"0000000"),7,1))</f>
        <v/>
      </c>
      <c r="V48" s="65"/>
      <c r="W48" s="237" t="str">
        <f>IF(入力!M25="","",DBCS(入力!M25))</f>
        <v/>
      </c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7"/>
      <c r="AJ48" s="237"/>
      <c r="AK48" s="237"/>
      <c r="AL48" s="237"/>
      <c r="AM48" s="237"/>
      <c r="AN48" s="237"/>
      <c r="AO48" s="237"/>
      <c r="AP48" s="237"/>
      <c r="AQ48" s="237"/>
      <c r="AR48" s="237"/>
      <c r="AS48" s="237"/>
      <c r="AT48" s="237"/>
      <c r="AU48" s="237"/>
      <c r="AV48" s="238"/>
      <c r="AW48" s="228" t="str">
        <f>IF(入力!K25="","",IF(入力!K25="70歳到達","99",IF(入力!K25="事業所間異動","08",IF(入力!K25="死亡","99",IF(入力!K25="懲戒","99",IF(入力!K25="その他","99",IF(入力!K25="任意脱退","99","error")))))))</f>
        <v/>
      </c>
      <c r="AX48" s="229"/>
      <c r="AY48" s="229"/>
      <c r="AZ48" s="230"/>
    </row>
    <row r="49" spans="4:52" ht="9.9499999999999993" customHeight="1">
      <c r="D49" s="276"/>
      <c r="E49" s="169"/>
      <c r="F49" s="170"/>
      <c r="G49" s="170"/>
      <c r="H49" s="170"/>
      <c r="I49" s="170"/>
      <c r="J49" s="170"/>
      <c r="K49" s="170"/>
      <c r="L49" s="170"/>
      <c r="M49" s="170"/>
      <c r="N49" s="171"/>
      <c r="O49" s="158"/>
      <c r="P49" s="161"/>
      <c r="Q49" s="217"/>
      <c r="R49" s="214"/>
      <c r="S49" s="161"/>
      <c r="T49" s="161"/>
      <c r="U49" s="217"/>
      <c r="V49" s="66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239"/>
      <c r="AP49" s="239"/>
      <c r="AQ49" s="239"/>
      <c r="AR49" s="239"/>
      <c r="AS49" s="239"/>
      <c r="AT49" s="239"/>
      <c r="AU49" s="239"/>
      <c r="AV49" s="240"/>
      <c r="AW49" s="231"/>
      <c r="AX49" s="232"/>
      <c r="AY49" s="232"/>
      <c r="AZ49" s="233"/>
    </row>
    <row r="50" spans="4:52" ht="9.9499999999999993" customHeight="1">
      <c r="D50" s="276"/>
      <c r="E50" s="169"/>
      <c r="F50" s="170"/>
      <c r="G50" s="170"/>
      <c r="H50" s="170"/>
      <c r="I50" s="170"/>
      <c r="J50" s="170"/>
      <c r="K50" s="170"/>
      <c r="L50" s="170"/>
      <c r="M50" s="170"/>
      <c r="N50" s="171"/>
      <c r="O50" s="158"/>
      <c r="P50" s="161"/>
      <c r="Q50" s="217"/>
      <c r="R50" s="214"/>
      <c r="S50" s="161"/>
      <c r="T50" s="161"/>
      <c r="U50" s="217"/>
      <c r="V50" s="66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39"/>
      <c r="AK50" s="239"/>
      <c r="AL50" s="239"/>
      <c r="AM50" s="239"/>
      <c r="AN50" s="239"/>
      <c r="AO50" s="239"/>
      <c r="AP50" s="239"/>
      <c r="AQ50" s="239"/>
      <c r="AR50" s="239"/>
      <c r="AS50" s="239"/>
      <c r="AT50" s="239"/>
      <c r="AU50" s="239"/>
      <c r="AV50" s="240"/>
      <c r="AW50" s="231"/>
      <c r="AX50" s="232"/>
      <c r="AY50" s="232"/>
      <c r="AZ50" s="233"/>
    </row>
    <row r="51" spans="4:52" ht="9.9499999999999993" customHeight="1">
      <c r="D51" s="276"/>
      <c r="E51" s="169"/>
      <c r="F51" s="170"/>
      <c r="G51" s="170"/>
      <c r="H51" s="170"/>
      <c r="I51" s="170"/>
      <c r="J51" s="170"/>
      <c r="K51" s="170"/>
      <c r="L51" s="170"/>
      <c r="M51" s="170"/>
      <c r="N51" s="171"/>
      <c r="O51" s="158"/>
      <c r="P51" s="161"/>
      <c r="Q51" s="217"/>
      <c r="R51" s="214"/>
      <c r="S51" s="161"/>
      <c r="T51" s="161"/>
      <c r="U51" s="217"/>
      <c r="V51" s="66"/>
      <c r="W51" s="239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39"/>
      <c r="AK51" s="239"/>
      <c r="AL51" s="239"/>
      <c r="AM51" s="239"/>
      <c r="AN51" s="239"/>
      <c r="AO51" s="239"/>
      <c r="AP51" s="239"/>
      <c r="AQ51" s="239"/>
      <c r="AR51" s="239"/>
      <c r="AS51" s="239"/>
      <c r="AT51" s="239"/>
      <c r="AU51" s="239"/>
      <c r="AV51" s="240"/>
      <c r="AW51" s="231"/>
      <c r="AX51" s="232"/>
      <c r="AY51" s="232"/>
      <c r="AZ51" s="233"/>
    </row>
    <row r="52" spans="4:52" ht="9.9499999999999993" customHeight="1" thickBot="1">
      <c r="D52" s="277"/>
      <c r="E52" s="172"/>
      <c r="F52" s="173"/>
      <c r="G52" s="173"/>
      <c r="H52" s="173"/>
      <c r="I52" s="173"/>
      <c r="J52" s="173"/>
      <c r="K52" s="173"/>
      <c r="L52" s="173"/>
      <c r="M52" s="173"/>
      <c r="N52" s="174"/>
      <c r="O52" s="159"/>
      <c r="P52" s="162"/>
      <c r="Q52" s="218"/>
      <c r="R52" s="215"/>
      <c r="S52" s="162"/>
      <c r="T52" s="162"/>
      <c r="U52" s="218"/>
      <c r="V52" s="67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2"/>
      <c r="AW52" s="234"/>
      <c r="AX52" s="235"/>
      <c r="AY52" s="235"/>
      <c r="AZ52" s="236"/>
    </row>
    <row r="53" spans="4:52" ht="5.0999999999999996" customHeight="1" thickBot="1">
      <c r="D53" s="11"/>
      <c r="E53" s="11"/>
      <c r="F53" s="16"/>
      <c r="G53" s="10"/>
      <c r="H53" s="16"/>
      <c r="I53" s="10"/>
      <c r="J53" s="16"/>
      <c r="K53" s="10"/>
      <c r="L53" s="16"/>
      <c r="M53" s="10"/>
      <c r="N53" s="16"/>
      <c r="O53" s="10"/>
      <c r="P53" s="27"/>
      <c r="Q53" s="28"/>
      <c r="R53" s="4"/>
      <c r="S53" s="4"/>
      <c r="T53" s="4"/>
      <c r="U53" s="4"/>
      <c r="V53" s="4"/>
      <c r="W53" s="4"/>
      <c r="X53" s="4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</row>
    <row r="54" spans="4:52" ht="12.75" customHeight="1">
      <c r="D54" s="35" t="s">
        <v>19</v>
      </c>
      <c r="E54" s="288" t="s">
        <v>20</v>
      </c>
      <c r="F54" s="289"/>
      <c r="G54" s="289"/>
      <c r="H54" s="289"/>
      <c r="I54" s="289"/>
      <c r="J54" s="289"/>
      <c r="K54" s="289"/>
      <c r="L54" s="289"/>
      <c r="M54" s="289"/>
      <c r="N54" s="290"/>
      <c r="O54" s="272" t="s">
        <v>21</v>
      </c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  <c r="AA54" s="273"/>
      <c r="AB54" s="273"/>
      <c r="AC54" s="273"/>
      <c r="AD54" s="273"/>
      <c r="AE54" s="273"/>
      <c r="AF54" s="274"/>
      <c r="AG54" s="291" t="s">
        <v>23</v>
      </c>
      <c r="AH54" s="292"/>
      <c r="AI54" s="272" t="s">
        <v>22</v>
      </c>
      <c r="AJ54" s="273"/>
      <c r="AK54" s="273"/>
      <c r="AL54" s="273"/>
      <c r="AM54" s="273"/>
      <c r="AN54" s="273"/>
      <c r="AO54" s="273"/>
      <c r="AP54" s="273"/>
      <c r="AQ54" s="274"/>
      <c r="AR54" s="272" t="s">
        <v>39</v>
      </c>
      <c r="AS54" s="273"/>
      <c r="AT54" s="273"/>
      <c r="AU54" s="273"/>
      <c r="AV54" s="273"/>
      <c r="AW54" s="273"/>
      <c r="AX54" s="273"/>
      <c r="AY54" s="273"/>
      <c r="AZ54" s="274"/>
    </row>
    <row r="55" spans="4:52" ht="9.9499999999999993" customHeight="1">
      <c r="D55" s="275">
        <v>12</v>
      </c>
      <c r="E55" s="278" t="str">
        <f>IF(入力!E26="","",LEFT(RIGHT(CONCATENATE("          ",入力!E26),10),1))</f>
        <v/>
      </c>
      <c r="F55" s="281" t="str">
        <f>IF(入力!E26="","",MID(RIGHT(CONCATENATE("          ",入力!E26),10),2,1))</f>
        <v/>
      </c>
      <c r="G55" s="281" t="str">
        <f>IF(入力!E26="","",MID(RIGHT(CONCATENATE("          ",入力!E26),10),3,1))</f>
        <v/>
      </c>
      <c r="H55" s="281" t="str">
        <f>IF(入力!E26="","",MID(RIGHT(CONCATENATE("          ",入力!E26),10),4,1))</f>
        <v/>
      </c>
      <c r="I55" s="281" t="str">
        <f>IF(入力!E26="","",MID(RIGHT(CONCATENATE("          ",入力!E26),10),5,1))</f>
        <v/>
      </c>
      <c r="J55" s="281" t="str">
        <f>IF(入力!E26="","",MID(RIGHT(CONCATENATE("          ",入力!E26),10),6,1))</f>
        <v/>
      </c>
      <c r="K55" s="281" t="str">
        <f>IF(入力!E26="","",MID(RIGHT(CONCATENATE("          ",入力!E26),10),7,1))</f>
        <v/>
      </c>
      <c r="L55" s="281" t="str">
        <f>IF(入力!E26="","",MID(RIGHT(CONCATENATE("          ",入力!E26),10),8,1))</f>
        <v/>
      </c>
      <c r="M55" s="281" t="str">
        <f>IF(入力!E26="","",MID(RIGHT(CONCATENATE("          ",入力!E26),10),9,1))</f>
        <v/>
      </c>
      <c r="N55" s="284" t="str">
        <f>IF(入力!E26="","",RIGHT(RIGHT(CONCATENATE("          ",入力!E26),10),1))</f>
        <v/>
      </c>
      <c r="O55" s="25" t="s">
        <v>24</v>
      </c>
      <c r="P55" s="328" t="str">
        <f>IF(入力!F26="","",入力!F26)</f>
        <v/>
      </c>
      <c r="Q55" s="328"/>
      <c r="R55" s="328"/>
      <c r="S55" s="328"/>
      <c r="T55" s="328"/>
      <c r="U55" s="328"/>
      <c r="V55" s="328"/>
      <c r="W55" s="329"/>
      <c r="X55" s="26" t="s">
        <v>25</v>
      </c>
      <c r="Y55" s="328" t="str">
        <f>IF(入力!G26="","",入力!G26)</f>
        <v/>
      </c>
      <c r="Z55" s="328"/>
      <c r="AA55" s="328"/>
      <c r="AB55" s="328"/>
      <c r="AC55" s="328"/>
      <c r="AD55" s="328"/>
      <c r="AE55" s="328"/>
      <c r="AF55" s="334"/>
      <c r="AG55" s="322" t="str">
        <f>IF(入力!H26="","",入力!H26)</f>
        <v/>
      </c>
      <c r="AH55" s="323"/>
      <c r="AI55" s="338" t="str">
        <f>IF(入力!I26="","",IF((VALUE(TEXT(入力!I26,"yyyymmdd"))-20190501)&gt;=0,"令和",IF((VALUE(TEXT(入力!I26,"yyyymmdd"))-19890108)&gt;=0,"平成","昭和")))</f>
        <v/>
      </c>
      <c r="AJ55" s="339" t="str">
        <f t="shared" ref="AI55:AK60" si="24">IF($B55="","",IF((VALUE(TEXT($B55,"yyyymmdd"))-20190501)&gt;=0,"9 ： 令和",IF((VALUE(TEXT($B55,"yyyymmdd"))-19890108)&gt;=0,"7 ： 平成","5 ： 昭和")))</f>
        <v/>
      </c>
      <c r="AK55" s="340" t="str">
        <f t="shared" si="24"/>
        <v/>
      </c>
      <c r="AL55" s="293" t="str">
        <f>IF(入力!I26="","",IF((VALUE(TEXT(入力!I26,"yyyymmdd"))-20190501)&lt;0,LEFT(IF((VALUE(TEXT(入力!I26,"yyyymmdd"))-19890108)&gt;=0,RIGHT(CONCATENATE("0",TEXT(入力!I26,"yyyymmdd")-19880000),6),TEXT(入力!I26,"yyyymmdd")-19250000),1),IF((TEXT(入力!I26,"yyyymmdd")-20180000)&lt;100000,0,LEFT(TEXT(入力!I26,"yyyymmdd")-20180000,1))))</f>
        <v/>
      </c>
      <c r="AM55" s="296" t="str">
        <f>IF(入力!I26="","",IF((VALUE(TEXT(入力!I26,"yyyymmdd"))-20190501)&lt;0,MID(IF((VALUE(TEXT(入力!I26,"yyyymmdd"))-19890108)&gt;=0,RIGHT(CONCATENATE("0",TEXT(入力!I26,"yyyymmdd")-19880000),6),TEXT(入力!I26,"yyyymmdd")-19250000),2,1),IF((TEXT(入力!I26,"yyyymmdd")-20180000)&lt;100000,LEFT(TEXT(入力!I26,"yyyymmdd")-20180000,1),MID(TEXT(入力!I26,"yyyymmdd")-20180000,2,1))))</f>
        <v/>
      </c>
      <c r="AN55" s="293" t="str">
        <f>IF(入力!I26="","",IF((VALUE(TEXT(入力!I26,"yyyymmdd"))-20190501)&lt;0,MID(IF((VALUE(TEXT(入力!I26,"yyyymmdd"))-19890108)&gt;=0,RIGHT(CONCATENATE("0",TEXT(入力!I26,"yyyymmdd")-19880000),6),TEXT(入力!I26,"yyyymmdd")-19250000),3,1),IF((TEXT(入力!I26,"yyyymmdd")-20180000)&lt;100000,MID(TEXT(入力!I26,"yyyymmdd")-20180000,2,1),MID(TEXT(入力!I26,"yyyymmdd")-20180000,3,1))))</f>
        <v/>
      </c>
      <c r="AO55" s="296" t="str">
        <f>IF(入力!I26="","",IF((VALUE(TEXT(入力!I26,"yyyymmdd"))-20190501)&lt;0,MID(IF((VALUE(TEXT(入力!I26,"yyyymmdd"))-19890108)&gt;=0,RIGHT(CONCATENATE("0",TEXT(入力!I26,"yyyymmdd")-19880000),6),TEXT(入力!I26,"yyyymmdd")-19250000),4,1),IF((TEXT(入力!I26,"yyyymmdd")-20180000)&lt;100000,MID(TEXT(入力!I26,"yyyymmdd")-20180000,3,1),MID(TEXT(入力!I26,"yyyymmdd")-20180000,4,1))))</f>
        <v/>
      </c>
      <c r="AP55" s="293" t="str">
        <f>IF(入力!I26="","",IF((VALUE(TEXT(入力!I26,"yyyymmdd"))-20190501)&lt;0,MID(IF((VALUE(TEXT(入力!I26,"yyyymmdd"))-19890108)&gt;=0,RIGHT(CONCATENATE("0",TEXT(入力!I26,"yyyymmdd")-19880000),6),TEXT(入力!I26,"yyyymmdd")-19250000),5,1),IF((TEXT(入力!I26,"yyyymmdd")-20180000)&lt;100000,MID(TEXT(入力!I26,"yyyymmdd")-20180000,4,1),MID(TEXT(入力!I26,"yyyymmdd")-20180000,5,1))))</f>
        <v/>
      </c>
      <c r="AQ55" s="284" t="str">
        <f>IF(入力!I26="","",IF((VALUE(TEXT(入力!I26,"yyyymmdd"))-20190501)&lt;0,RIGHT(IF((VALUE(TEXT(入力!I26,"yyyymmdd"))-19890108)&gt;=0,RIGHT(CONCATENATE("0",TEXT(入力!I26,"yyyymmdd")-19880000),6),TEXT(入力!I26,"yyyymmdd")-19250000),1),RIGHT(TEXT(入力!I26,"yyyymmdd")-20180000,1)))</f>
        <v/>
      </c>
      <c r="AR55" s="338" t="str">
        <f>IF(入力!J26="","",IF((VALUE(TEXT(入力!J26,"yyyymmdd"))-20190501)&gt;=0,"令和",IF((VALUE(TEXT(入力!J26,"yyyymmdd"))-19890108)&gt;=0,"平成","昭和")))</f>
        <v/>
      </c>
      <c r="AS55" s="339" t="str">
        <f t="shared" ref="AR55:AT60" si="25">IF($B55="","",IF((VALUE(TEXT($B55,"yyyymmdd"))-20190501)&gt;=0,"9 ： 令和",IF((VALUE(TEXT($B55,"yyyymmdd"))-19890108)&gt;=0,"7 ： 平成","5 ： 昭和")))</f>
        <v/>
      </c>
      <c r="AT55" s="340" t="str">
        <f t="shared" si="25"/>
        <v/>
      </c>
      <c r="AU55" s="293" t="str">
        <f>IF(入力!J26="","",IF((VALUE(TEXT(入力!J26,"yyyymmdd"))-20181001)&lt;0,"×",IF((VALUE(TEXT(入力!J26,"yyyymmdd")))&lt;20190501,LEFT(TEXT(入力!J26,"yyyymmdd")-19880000,1),IF((TEXT(入力!J26,"yyyymmdd")-20180000)&lt;100000,0,LEFT(TEXT(入力!J26,"yyyymmdd")-20180000,1)))))</f>
        <v/>
      </c>
      <c r="AV55" s="296" t="str">
        <f>IF(入力!J26="","",IF((VALUE(TEXT(入力!J26,"yyyymmdd"))-20181001)&lt;0,"×",IF((VALUE(TEXT(入力!J26,"yyyymmdd")))&lt;20190501,MID(TEXT(入力!J26,"yyyymmdd")-19880000,2,1),IF((TEXT(入力!J26,"yyyymmdd")-20180000)&lt;100000,LEFT(TEXT(入力!J26,"yyyymmdd")-20180000,1),MID(TEXT(入力!J26,"yyyymmdd")-20180000,2,1)))))</f>
        <v/>
      </c>
      <c r="AW55" s="293" t="str">
        <f>IF(入力!J26="","",IF((VALUE(TEXT(入力!J26,"yyyymmdd"))-20181001)&lt;0,"×",IF((VALUE(TEXT(入力!J26,"yyyymmdd")))&lt;20190501,MID(TEXT(入力!J26,"yyyymmdd")-19880000,3,1),IF((TEXT(入力!J26,"yyyymmdd")-20180000)&lt;100000,MID(TEXT(入力!J26,"yyyymmdd")-20180000,2,1),MID(TEXT(入力!J26,"yyyymmdd")-20180000,3,1)))))</f>
        <v/>
      </c>
      <c r="AX55" s="296" t="str">
        <f>IF(入力!J26="","",IF((VALUE(TEXT(入力!J26,"yyyymmdd"))-20181001)&lt;0,"×",IF((VALUE(TEXT(入力!J26,"yyyymmdd")))&lt;20190501,MID(TEXT(入力!J26,"yyyymmdd")-19880000,4,1),IF((TEXT(入力!J26,"yyyymmdd")-20180000)&lt;100000,MID(TEXT(入力!J26,"yyyymmdd")-20180000,3,1),MID(TEXT(入力!J26,"yyyymmdd")-20180000,4,1)))))</f>
        <v/>
      </c>
      <c r="AY55" s="293" t="str">
        <f>IF(入力!J26="","",IF((VALUE(TEXT(入力!J26,"yyyymmdd"))-20181001)&lt;0,"×",IF((VALUE(TEXT(入力!J26,"yyyymmdd")))&lt;20190501,MID(TEXT(入力!J26,"yyyymmdd")-19880000,5,1),IF((TEXT(入力!J26,"yyyymmdd")-20180000)&lt;100000,MID(TEXT(入力!J26,"yyyymmdd")-20180000,4,1),MID(TEXT(入力!J26,"yyyymmdd")-20180000,5,1)))))</f>
        <v/>
      </c>
      <c r="AZ55" s="284" t="str">
        <f>IF(入力!J26="","",IF((VALUE(TEXT(入力!J26,"yyyymmdd"))-20181001)&lt;0,"×",IF((VALUE(TEXT(入力!J26,"yyyymmdd")))&lt;20190501,RIGHT(TEXT(入力!J26,"yyyymmdd")-19880000,1),RIGHT(TEXT(入力!J26,"yyyymmdd")-20180000,1))))</f>
        <v/>
      </c>
    </row>
    <row r="56" spans="4:52" ht="9.9499999999999993" customHeight="1">
      <c r="D56" s="276"/>
      <c r="E56" s="279"/>
      <c r="F56" s="282"/>
      <c r="G56" s="282"/>
      <c r="H56" s="282"/>
      <c r="I56" s="282"/>
      <c r="J56" s="282"/>
      <c r="K56" s="282"/>
      <c r="L56" s="282"/>
      <c r="M56" s="282"/>
      <c r="N56" s="285"/>
      <c r="O56" s="5"/>
      <c r="P56" s="330"/>
      <c r="Q56" s="330"/>
      <c r="R56" s="330"/>
      <c r="S56" s="330"/>
      <c r="T56" s="330"/>
      <c r="U56" s="330"/>
      <c r="V56" s="330"/>
      <c r="W56" s="331"/>
      <c r="X56" s="6"/>
      <c r="Y56" s="330"/>
      <c r="Z56" s="330"/>
      <c r="AA56" s="330"/>
      <c r="AB56" s="330"/>
      <c r="AC56" s="330"/>
      <c r="AD56" s="330"/>
      <c r="AE56" s="330"/>
      <c r="AF56" s="335"/>
      <c r="AG56" s="324"/>
      <c r="AH56" s="325"/>
      <c r="AI56" s="341" t="str">
        <f t="shared" si="24"/>
        <v/>
      </c>
      <c r="AJ56" s="342" t="str">
        <f t="shared" si="24"/>
        <v/>
      </c>
      <c r="AK56" s="343" t="str">
        <f t="shared" si="24"/>
        <v/>
      </c>
      <c r="AL56" s="294" t="str">
        <f t="shared" ref="AL56:AL60" si="26">IF($B56="","",IF((VALUE(TEXT(AK56,"yyyymmdd"))-20190501)&lt;0,LEFT(IF((VALUE(TEXT(AK56,"yyyymmdd"))-19890108)&gt;=0,RIGHT(CONCATENATE("0",TEXT($B56,"yyyymmdd")-19880000),6),TEXT($B56,"yyyymmdd")-19250000),1),IF((TEXT($B56,"yyyymmdd")-20180000)&lt;100000,0,LEFT(TEXT($B56,"yyyymmdd")-20180000,1))))</f>
        <v/>
      </c>
      <c r="AM56" s="297" t="str">
        <f t="shared" ref="AM56:AM60" si="27">IF($B56="","",IF((VALUE(TEXT(AK56,"yyyymmdd"))-20190501)&lt;0,MID(IF((VALUE(TEXT($B56,"yyyymmdd"))-19890108)&gt;=0,RIGHT(CONCATENATE("0",TEXT($B56,"yyyymmdd")-19880000),6),TEXT($B56,"yyyymmdd")-19250000),2,1),IF((TEXT($B56,"yyyymmdd")-20180000)&lt;100000,LEFT(TEXT($B56,"yyyymmdd")-20180000,1),MID(TEXT($B56,"yyyymmdd")-20180000,2,1))))</f>
        <v/>
      </c>
      <c r="AN56" s="294" t="str">
        <f t="shared" ref="AN56:AN60" si="28">IF($B56="","",IF((VALUE(TEXT(AK56,"yyyymmdd"))-20190501)&lt;0,MID(IF((VALUE(TEXT($B56,"yyyymmdd"))-19890108)&gt;=0,RIGHT(CONCATENATE("0",TEXT($B56,"yyyymmdd")-19880000),6),TEXT($B56,"yyyymmdd")-19250000),3,1),IF((TEXT($B56,"yyyymmdd")-20180000)&lt;100000,MID(TEXT($B56,"yyyymmdd")-20180000,2,1),MID(TEXT($B56,"yyyymmdd")-20180000,3,1))))</f>
        <v/>
      </c>
      <c r="AO56" s="297" t="str">
        <f t="shared" ref="AO56:AO60" si="29">IF($B56="","",IF((VALUE(TEXT(AK56,"yyyymmdd"))-20190501)&lt;0,MID(IF((VALUE(TEXT($B56,"yyyymmdd"))-19890108)&gt;=0,RIGHT(CONCATENATE("0",TEXT($B56,"yyyymmdd")-19880000),6),TEXT($B56,"yyyymmdd")-19250000),4,1),IF((TEXT($B56,"yyyymmdd")-20180000)&lt;100000,MID(TEXT($B56,"yyyymmdd")-20180000,3,1),MID(TEXT($B56,"yyyymmdd")-20180000,4,1))))</f>
        <v/>
      </c>
      <c r="AP56" s="294" t="str">
        <f t="shared" ref="AP56:AP60" si="30">IF($B56="","",IF((VALUE(TEXT(AK56,"yyyymmdd"))-20190501)&lt;0,MID(IF((VALUE(TEXT($B56,"yyyymmdd"))-19890108)&gt;=0,RIGHT(CONCATENATE("0",TEXT($B56,"yyyymmdd")-19880000),6),TEXT($B56,"yyyymmdd")-19250000),5,1),IF((TEXT($B56,"yyyymmdd")-20180000)&lt;100000,MID(TEXT($B56,"yyyymmdd")-20180000,4,1),MID(TEXT($B56,"yyyymmdd")-20180000,5,1))))</f>
        <v/>
      </c>
      <c r="AQ56" s="285" t="str">
        <f t="shared" ref="AQ56:AQ60" si="31">IF($B56="","",IF((VALUE(TEXT(AK56,"yyyymmdd"))-20190501)&lt;0,RIGHT(IF((VALUE(TEXT($B56,"yyyymmdd"))-19890108)&gt;=0,RIGHT(CONCATENATE("0",TEXT($B56,"yyyymmdd")-19880000),6),TEXT($B56,"yyyymmdd")-19250000),1),RIGHT(TEXT($B56,"yyyymmdd")-20180000,1)))</f>
        <v/>
      </c>
      <c r="AR56" s="341" t="str">
        <f t="shared" si="25"/>
        <v/>
      </c>
      <c r="AS56" s="342" t="str">
        <f t="shared" si="25"/>
        <v/>
      </c>
      <c r="AT56" s="343" t="str">
        <f t="shared" si="25"/>
        <v/>
      </c>
      <c r="AU56" s="294"/>
      <c r="AV56" s="297"/>
      <c r="AW56" s="294"/>
      <c r="AX56" s="297"/>
      <c r="AY56" s="294"/>
      <c r="AZ56" s="285"/>
    </row>
    <row r="57" spans="4:52" ht="9.9499999999999993" customHeight="1">
      <c r="D57" s="276"/>
      <c r="E57" s="279"/>
      <c r="F57" s="282"/>
      <c r="G57" s="282"/>
      <c r="H57" s="282"/>
      <c r="I57" s="282"/>
      <c r="J57" s="282"/>
      <c r="K57" s="282"/>
      <c r="L57" s="282"/>
      <c r="M57" s="282"/>
      <c r="N57" s="285"/>
      <c r="O57" s="5"/>
      <c r="P57" s="330"/>
      <c r="Q57" s="330"/>
      <c r="R57" s="330"/>
      <c r="S57" s="330"/>
      <c r="T57" s="330"/>
      <c r="U57" s="330"/>
      <c r="V57" s="330"/>
      <c r="W57" s="331"/>
      <c r="X57" s="6"/>
      <c r="Y57" s="330"/>
      <c r="Z57" s="330"/>
      <c r="AA57" s="330"/>
      <c r="AB57" s="330"/>
      <c r="AC57" s="330"/>
      <c r="AD57" s="330"/>
      <c r="AE57" s="330"/>
      <c r="AF57" s="335"/>
      <c r="AG57" s="324"/>
      <c r="AH57" s="325"/>
      <c r="AI57" s="341" t="str">
        <f t="shared" si="24"/>
        <v/>
      </c>
      <c r="AJ57" s="342" t="str">
        <f t="shared" si="24"/>
        <v/>
      </c>
      <c r="AK57" s="343" t="str">
        <f t="shared" si="24"/>
        <v/>
      </c>
      <c r="AL57" s="294" t="str">
        <f t="shared" si="26"/>
        <v/>
      </c>
      <c r="AM57" s="297" t="str">
        <f t="shared" si="27"/>
        <v/>
      </c>
      <c r="AN57" s="294" t="str">
        <f t="shared" si="28"/>
        <v/>
      </c>
      <c r="AO57" s="297" t="str">
        <f t="shared" si="29"/>
        <v/>
      </c>
      <c r="AP57" s="294" t="str">
        <f t="shared" si="30"/>
        <v/>
      </c>
      <c r="AQ57" s="285" t="str">
        <f t="shared" si="31"/>
        <v/>
      </c>
      <c r="AR57" s="341" t="str">
        <f t="shared" si="25"/>
        <v/>
      </c>
      <c r="AS57" s="342" t="str">
        <f t="shared" si="25"/>
        <v/>
      </c>
      <c r="AT57" s="343" t="str">
        <f t="shared" si="25"/>
        <v/>
      </c>
      <c r="AU57" s="294"/>
      <c r="AV57" s="297"/>
      <c r="AW57" s="294"/>
      <c r="AX57" s="297"/>
      <c r="AY57" s="294"/>
      <c r="AZ57" s="285"/>
    </row>
    <row r="58" spans="4:52" ht="9.9499999999999993" customHeight="1">
      <c r="D58" s="276"/>
      <c r="E58" s="279"/>
      <c r="F58" s="282"/>
      <c r="G58" s="282"/>
      <c r="H58" s="282"/>
      <c r="I58" s="282"/>
      <c r="J58" s="282"/>
      <c r="K58" s="282"/>
      <c r="L58" s="282"/>
      <c r="M58" s="282"/>
      <c r="N58" s="285"/>
      <c r="O58" s="5"/>
      <c r="P58" s="330"/>
      <c r="Q58" s="330"/>
      <c r="R58" s="330"/>
      <c r="S58" s="330"/>
      <c r="T58" s="330"/>
      <c r="U58" s="330"/>
      <c r="V58" s="330"/>
      <c r="W58" s="331"/>
      <c r="X58" s="6"/>
      <c r="Y58" s="330"/>
      <c r="Z58" s="330"/>
      <c r="AA58" s="330"/>
      <c r="AB58" s="330"/>
      <c r="AC58" s="330"/>
      <c r="AD58" s="330"/>
      <c r="AE58" s="330"/>
      <c r="AF58" s="335"/>
      <c r="AG58" s="324"/>
      <c r="AH58" s="325"/>
      <c r="AI58" s="341" t="str">
        <f t="shared" si="24"/>
        <v/>
      </c>
      <c r="AJ58" s="342" t="str">
        <f t="shared" si="24"/>
        <v/>
      </c>
      <c r="AK58" s="343" t="str">
        <f t="shared" si="24"/>
        <v/>
      </c>
      <c r="AL58" s="294" t="str">
        <f t="shared" si="26"/>
        <v/>
      </c>
      <c r="AM58" s="297" t="str">
        <f t="shared" si="27"/>
        <v/>
      </c>
      <c r="AN58" s="294" t="str">
        <f t="shared" si="28"/>
        <v/>
      </c>
      <c r="AO58" s="297" t="str">
        <f t="shared" si="29"/>
        <v/>
      </c>
      <c r="AP58" s="294" t="str">
        <f t="shared" si="30"/>
        <v/>
      </c>
      <c r="AQ58" s="285" t="str">
        <f t="shared" si="31"/>
        <v/>
      </c>
      <c r="AR58" s="341" t="str">
        <f t="shared" si="25"/>
        <v/>
      </c>
      <c r="AS58" s="342" t="str">
        <f t="shared" si="25"/>
        <v/>
      </c>
      <c r="AT58" s="343" t="str">
        <f t="shared" si="25"/>
        <v/>
      </c>
      <c r="AU58" s="294"/>
      <c r="AV58" s="297"/>
      <c r="AW58" s="294"/>
      <c r="AX58" s="297"/>
      <c r="AY58" s="294"/>
      <c r="AZ58" s="285"/>
    </row>
    <row r="59" spans="4:52" ht="9.9499999999999993" customHeight="1">
      <c r="D59" s="276"/>
      <c r="E59" s="279"/>
      <c r="F59" s="282"/>
      <c r="G59" s="282"/>
      <c r="H59" s="282"/>
      <c r="I59" s="282"/>
      <c r="J59" s="282"/>
      <c r="K59" s="282"/>
      <c r="L59" s="282"/>
      <c r="M59" s="282"/>
      <c r="N59" s="285"/>
      <c r="O59" s="5"/>
      <c r="P59" s="330"/>
      <c r="Q59" s="330"/>
      <c r="R59" s="330"/>
      <c r="S59" s="330"/>
      <c r="T59" s="330"/>
      <c r="U59" s="330"/>
      <c r="V59" s="330"/>
      <c r="W59" s="331"/>
      <c r="X59" s="7"/>
      <c r="Y59" s="330"/>
      <c r="Z59" s="330"/>
      <c r="AA59" s="330"/>
      <c r="AB59" s="330"/>
      <c r="AC59" s="330"/>
      <c r="AD59" s="330"/>
      <c r="AE59" s="330"/>
      <c r="AF59" s="335"/>
      <c r="AG59" s="324"/>
      <c r="AH59" s="325"/>
      <c r="AI59" s="341" t="str">
        <f t="shared" si="24"/>
        <v/>
      </c>
      <c r="AJ59" s="342" t="str">
        <f t="shared" si="24"/>
        <v/>
      </c>
      <c r="AK59" s="343" t="str">
        <f t="shared" si="24"/>
        <v/>
      </c>
      <c r="AL59" s="294" t="str">
        <f t="shared" si="26"/>
        <v/>
      </c>
      <c r="AM59" s="297" t="str">
        <f t="shared" si="27"/>
        <v/>
      </c>
      <c r="AN59" s="294" t="str">
        <f t="shared" si="28"/>
        <v/>
      </c>
      <c r="AO59" s="297" t="str">
        <f t="shared" si="29"/>
        <v/>
      </c>
      <c r="AP59" s="294" t="str">
        <f t="shared" si="30"/>
        <v/>
      </c>
      <c r="AQ59" s="285" t="str">
        <f t="shared" si="31"/>
        <v/>
      </c>
      <c r="AR59" s="341" t="str">
        <f t="shared" si="25"/>
        <v/>
      </c>
      <c r="AS59" s="342" t="str">
        <f t="shared" si="25"/>
        <v/>
      </c>
      <c r="AT59" s="343" t="str">
        <f t="shared" si="25"/>
        <v/>
      </c>
      <c r="AU59" s="294"/>
      <c r="AV59" s="297"/>
      <c r="AW59" s="294"/>
      <c r="AX59" s="297"/>
      <c r="AY59" s="294"/>
      <c r="AZ59" s="285"/>
    </row>
    <row r="60" spans="4:52" ht="9.9499999999999993" customHeight="1" thickBot="1">
      <c r="D60" s="276"/>
      <c r="E60" s="280"/>
      <c r="F60" s="283"/>
      <c r="G60" s="283"/>
      <c r="H60" s="283"/>
      <c r="I60" s="283"/>
      <c r="J60" s="283"/>
      <c r="K60" s="283"/>
      <c r="L60" s="283"/>
      <c r="M60" s="283"/>
      <c r="N60" s="286"/>
      <c r="O60" s="8"/>
      <c r="P60" s="332"/>
      <c r="Q60" s="332"/>
      <c r="R60" s="332"/>
      <c r="S60" s="332"/>
      <c r="T60" s="332"/>
      <c r="U60" s="332"/>
      <c r="V60" s="332"/>
      <c r="W60" s="333"/>
      <c r="X60" s="9"/>
      <c r="Y60" s="332"/>
      <c r="Z60" s="332"/>
      <c r="AA60" s="332"/>
      <c r="AB60" s="332"/>
      <c r="AC60" s="332"/>
      <c r="AD60" s="332"/>
      <c r="AE60" s="332"/>
      <c r="AF60" s="336"/>
      <c r="AG60" s="326"/>
      <c r="AH60" s="327"/>
      <c r="AI60" s="344" t="str">
        <f t="shared" si="24"/>
        <v/>
      </c>
      <c r="AJ60" s="345" t="str">
        <f t="shared" si="24"/>
        <v/>
      </c>
      <c r="AK60" s="346" t="str">
        <f t="shared" si="24"/>
        <v/>
      </c>
      <c r="AL60" s="295" t="str">
        <f t="shared" si="26"/>
        <v/>
      </c>
      <c r="AM60" s="298" t="str">
        <f t="shared" si="27"/>
        <v/>
      </c>
      <c r="AN60" s="295" t="str">
        <f t="shared" si="28"/>
        <v/>
      </c>
      <c r="AO60" s="298" t="str">
        <f t="shared" si="29"/>
        <v/>
      </c>
      <c r="AP60" s="295" t="str">
        <f t="shared" si="30"/>
        <v/>
      </c>
      <c r="AQ60" s="286" t="str">
        <f t="shared" si="31"/>
        <v/>
      </c>
      <c r="AR60" s="344" t="str">
        <f t="shared" si="25"/>
        <v/>
      </c>
      <c r="AS60" s="345" t="str">
        <f t="shared" si="25"/>
        <v/>
      </c>
      <c r="AT60" s="346" t="str">
        <f t="shared" si="25"/>
        <v/>
      </c>
      <c r="AU60" s="295"/>
      <c r="AV60" s="298"/>
      <c r="AW60" s="295"/>
      <c r="AX60" s="298"/>
      <c r="AY60" s="295"/>
      <c r="AZ60" s="286"/>
    </row>
    <row r="61" spans="4:52" ht="12.75" customHeight="1">
      <c r="D61" s="276"/>
      <c r="E61" s="272" t="s">
        <v>40</v>
      </c>
      <c r="F61" s="273"/>
      <c r="G61" s="273"/>
      <c r="H61" s="273"/>
      <c r="I61" s="273"/>
      <c r="J61" s="273"/>
      <c r="K61" s="273"/>
      <c r="L61" s="273"/>
      <c r="M61" s="273"/>
      <c r="N61" s="274"/>
      <c r="O61" s="272" t="s">
        <v>41</v>
      </c>
      <c r="P61" s="273"/>
      <c r="Q61" s="273"/>
      <c r="R61" s="273"/>
      <c r="S61" s="273"/>
      <c r="T61" s="273"/>
      <c r="U61" s="287"/>
      <c r="V61" s="222" t="s">
        <v>42</v>
      </c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6"/>
      <c r="AW61" s="219" t="s">
        <v>89</v>
      </c>
      <c r="AX61" s="220"/>
      <c r="AY61" s="220"/>
      <c r="AZ61" s="221"/>
    </row>
    <row r="62" spans="4:52" ht="9.9499999999999993" customHeight="1">
      <c r="D62" s="276"/>
      <c r="E62" s="166" t="str">
        <f>IF(入力!K26="","",IF(入力!K26="70歳到達","70歳到達(10)",IF(入力!K26="事業所間異動","事業所間異動(-)",IF(入力!K26="死亡","死亡(60)",IF(入力!K26="懲戒","懲戒(44)",IF(入力!K26="その他","その他(01)",IF(入力!K26="任意脱退","任意脱退(41)","error")))))))</f>
        <v/>
      </c>
      <c r="F62" s="167"/>
      <c r="G62" s="167"/>
      <c r="H62" s="167"/>
      <c r="I62" s="167"/>
      <c r="J62" s="167"/>
      <c r="K62" s="167"/>
      <c r="L62" s="167"/>
      <c r="M62" s="167"/>
      <c r="N62" s="168"/>
      <c r="O62" s="157" t="str">
        <f>IF(入力!L26="","",MID(TEXT(入力!L26,"0000000"),1,1))</f>
        <v/>
      </c>
      <c r="P62" s="160" t="str">
        <f>IF(入力!L26="","",MID(TEXT(入力!L26,"0000000"),2,1))</f>
        <v/>
      </c>
      <c r="Q62" s="216" t="str">
        <f>IF(入力!L26="","",MID(TEXT(入力!L26,"0000000"),3,1))</f>
        <v/>
      </c>
      <c r="R62" s="213" t="str">
        <f>IF(入力!L26="","",MID(TEXT(入力!L26,"0000000"),4,1))</f>
        <v/>
      </c>
      <c r="S62" s="160" t="str">
        <f>IF(入力!L26="","",MID(TEXT(入力!L26,"0000000"),5,1))</f>
        <v/>
      </c>
      <c r="T62" s="160" t="str">
        <f>IF(入力!L26="","",MID(TEXT(入力!L26,"0000000"),6,1))</f>
        <v/>
      </c>
      <c r="U62" s="216" t="str">
        <f>IF(入力!L26="","",MID(TEXT(入力!L26,"0000000"),7,1))</f>
        <v/>
      </c>
      <c r="V62" s="65"/>
      <c r="W62" s="237" t="str">
        <f>IF(入力!M26="","",DBCS(入力!M26))</f>
        <v/>
      </c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37"/>
      <c r="AK62" s="237"/>
      <c r="AL62" s="237"/>
      <c r="AM62" s="237"/>
      <c r="AN62" s="237"/>
      <c r="AO62" s="237"/>
      <c r="AP62" s="237"/>
      <c r="AQ62" s="237"/>
      <c r="AR62" s="237"/>
      <c r="AS62" s="237"/>
      <c r="AT62" s="237"/>
      <c r="AU62" s="237"/>
      <c r="AV62" s="238"/>
      <c r="AW62" s="228" t="str">
        <f>IF(入力!K26="","",IF(入力!K26="70歳到達","99",IF(入力!K26="事業所間異動","08",IF(入力!K26="死亡","99",IF(入力!K26="懲戒","99",IF(入力!K26="その他","99",IF(入力!K26="任意脱退","99","error")))))))</f>
        <v/>
      </c>
      <c r="AX62" s="229"/>
      <c r="AY62" s="229"/>
      <c r="AZ62" s="230"/>
    </row>
    <row r="63" spans="4:52" ht="9.9499999999999993" customHeight="1">
      <c r="D63" s="276"/>
      <c r="E63" s="169"/>
      <c r="F63" s="170"/>
      <c r="G63" s="170"/>
      <c r="H63" s="170"/>
      <c r="I63" s="170"/>
      <c r="J63" s="170"/>
      <c r="K63" s="170"/>
      <c r="L63" s="170"/>
      <c r="M63" s="170"/>
      <c r="N63" s="171"/>
      <c r="O63" s="158"/>
      <c r="P63" s="161"/>
      <c r="Q63" s="217"/>
      <c r="R63" s="214"/>
      <c r="S63" s="161"/>
      <c r="T63" s="161"/>
      <c r="U63" s="217"/>
      <c r="V63" s="66"/>
      <c r="W63" s="239"/>
      <c r="X63" s="239"/>
      <c r="Y63" s="239"/>
      <c r="Z63" s="239"/>
      <c r="AA63" s="239"/>
      <c r="AB63" s="239"/>
      <c r="AC63" s="239"/>
      <c r="AD63" s="239"/>
      <c r="AE63" s="239"/>
      <c r="AF63" s="239"/>
      <c r="AG63" s="239"/>
      <c r="AH63" s="239"/>
      <c r="AI63" s="239"/>
      <c r="AJ63" s="239"/>
      <c r="AK63" s="239"/>
      <c r="AL63" s="239"/>
      <c r="AM63" s="239"/>
      <c r="AN63" s="239"/>
      <c r="AO63" s="239"/>
      <c r="AP63" s="239"/>
      <c r="AQ63" s="239"/>
      <c r="AR63" s="239"/>
      <c r="AS63" s="239"/>
      <c r="AT63" s="239"/>
      <c r="AU63" s="239"/>
      <c r="AV63" s="240"/>
      <c r="AW63" s="231"/>
      <c r="AX63" s="232"/>
      <c r="AY63" s="232"/>
      <c r="AZ63" s="233"/>
    </row>
    <row r="64" spans="4:52" ht="9.9499999999999993" customHeight="1">
      <c r="D64" s="276"/>
      <c r="E64" s="169"/>
      <c r="F64" s="170"/>
      <c r="G64" s="170"/>
      <c r="H64" s="170"/>
      <c r="I64" s="170"/>
      <c r="J64" s="170"/>
      <c r="K64" s="170"/>
      <c r="L64" s="170"/>
      <c r="M64" s="170"/>
      <c r="N64" s="171"/>
      <c r="O64" s="158"/>
      <c r="P64" s="161"/>
      <c r="Q64" s="217"/>
      <c r="R64" s="214"/>
      <c r="S64" s="161"/>
      <c r="T64" s="161"/>
      <c r="U64" s="217"/>
      <c r="V64" s="66"/>
      <c r="W64" s="239"/>
      <c r="X64" s="239"/>
      <c r="Y64" s="239"/>
      <c r="Z64" s="239"/>
      <c r="AA64" s="239"/>
      <c r="AB64" s="239"/>
      <c r="AC64" s="239"/>
      <c r="AD64" s="239"/>
      <c r="AE64" s="239"/>
      <c r="AF64" s="239"/>
      <c r="AG64" s="239"/>
      <c r="AH64" s="239"/>
      <c r="AI64" s="239"/>
      <c r="AJ64" s="239"/>
      <c r="AK64" s="239"/>
      <c r="AL64" s="239"/>
      <c r="AM64" s="239"/>
      <c r="AN64" s="239"/>
      <c r="AO64" s="239"/>
      <c r="AP64" s="239"/>
      <c r="AQ64" s="239"/>
      <c r="AR64" s="239"/>
      <c r="AS64" s="239"/>
      <c r="AT64" s="239"/>
      <c r="AU64" s="239"/>
      <c r="AV64" s="240"/>
      <c r="AW64" s="231"/>
      <c r="AX64" s="232"/>
      <c r="AY64" s="232"/>
      <c r="AZ64" s="233"/>
    </row>
    <row r="65" spans="4:54" ht="9.9499999999999993" customHeight="1">
      <c r="D65" s="276"/>
      <c r="E65" s="169"/>
      <c r="F65" s="170"/>
      <c r="G65" s="170"/>
      <c r="H65" s="170"/>
      <c r="I65" s="170"/>
      <c r="J65" s="170"/>
      <c r="K65" s="170"/>
      <c r="L65" s="170"/>
      <c r="M65" s="170"/>
      <c r="N65" s="171"/>
      <c r="O65" s="158"/>
      <c r="P65" s="161"/>
      <c r="Q65" s="217"/>
      <c r="R65" s="214"/>
      <c r="S65" s="161"/>
      <c r="T65" s="161"/>
      <c r="U65" s="217"/>
      <c r="V65" s="66"/>
      <c r="W65" s="239"/>
      <c r="X65" s="239"/>
      <c r="Y65" s="239"/>
      <c r="Z65" s="239"/>
      <c r="AA65" s="239"/>
      <c r="AB65" s="239"/>
      <c r="AC65" s="239"/>
      <c r="AD65" s="239"/>
      <c r="AE65" s="239"/>
      <c r="AF65" s="239"/>
      <c r="AG65" s="239"/>
      <c r="AH65" s="239"/>
      <c r="AI65" s="239"/>
      <c r="AJ65" s="239"/>
      <c r="AK65" s="239"/>
      <c r="AL65" s="239"/>
      <c r="AM65" s="239"/>
      <c r="AN65" s="239"/>
      <c r="AO65" s="239"/>
      <c r="AP65" s="239"/>
      <c r="AQ65" s="239"/>
      <c r="AR65" s="239"/>
      <c r="AS65" s="239"/>
      <c r="AT65" s="239"/>
      <c r="AU65" s="239"/>
      <c r="AV65" s="240"/>
      <c r="AW65" s="231"/>
      <c r="AX65" s="232"/>
      <c r="AY65" s="232"/>
      <c r="AZ65" s="233"/>
    </row>
    <row r="66" spans="4:54" ht="9.9499999999999993" customHeight="1" thickBot="1">
      <c r="D66" s="277"/>
      <c r="E66" s="172"/>
      <c r="F66" s="173"/>
      <c r="G66" s="173"/>
      <c r="H66" s="173"/>
      <c r="I66" s="173"/>
      <c r="J66" s="173"/>
      <c r="K66" s="173"/>
      <c r="L66" s="173"/>
      <c r="M66" s="173"/>
      <c r="N66" s="174"/>
      <c r="O66" s="159"/>
      <c r="P66" s="162"/>
      <c r="Q66" s="218"/>
      <c r="R66" s="215"/>
      <c r="S66" s="162"/>
      <c r="T66" s="162"/>
      <c r="U66" s="218"/>
      <c r="V66" s="67"/>
      <c r="W66" s="241"/>
      <c r="X66" s="241"/>
      <c r="Y66" s="241"/>
      <c r="Z66" s="241"/>
      <c r="AA66" s="241"/>
      <c r="AB66" s="241"/>
      <c r="AC66" s="241"/>
      <c r="AD66" s="241"/>
      <c r="AE66" s="241"/>
      <c r="AF66" s="241"/>
      <c r="AG66" s="241"/>
      <c r="AH66" s="241"/>
      <c r="AI66" s="241"/>
      <c r="AJ66" s="241"/>
      <c r="AK66" s="241"/>
      <c r="AL66" s="241"/>
      <c r="AM66" s="241"/>
      <c r="AN66" s="241"/>
      <c r="AO66" s="241"/>
      <c r="AP66" s="241"/>
      <c r="AQ66" s="241"/>
      <c r="AR66" s="241"/>
      <c r="AS66" s="241"/>
      <c r="AT66" s="241"/>
      <c r="AU66" s="241"/>
      <c r="AV66" s="242"/>
      <c r="AW66" s="234"/>
      <c r="AX66" s="235"/>
      <c r="AY66" s="235"/>
      <c r="AZ66" s="236"/>
    </row>
    <row r="67" spans="4:54" ht="9.9499999999999993" customHeight="1">
      <c r="D67" s="11"/>
      <c r="E67" s="34"/>
      <c r="F67" s="34"/>
      <c r="G67" s="34"/>
      <c r="H67" s="4"/>
      <c r="I67" s="12"/>
      <c r="J67" s="13"/>
      <c r="K67" s="13"/>
      <c r="L67" s="14"/>
      <c r="M67" s="14"/>
      <c r="N67" s="4"/>
      <c r="O67" s="4"/>
      <c r="P67" s="4"/>
      <c r="Q67" s="4"/>
      <c r="R67" s="4"/>
      <c r="S67" s="4"/>
      <c r="T67" s="15"/>
      <c r="U67" s="22"/>
      <c r="V67" s="22"/>
      <c r="W67" s="22"/>
      <c r="X67" s="22"/>
      <c r="Y67" s="22"/>
      <c r="Z67" s="22"/>
      <c r="AA67" s="22"/>
      <c r="AB67" s="22"/>
      <c r="AC67" s="16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7"/>
      <c r="AP67" s="36"/>
      <c r="AQ67" s="36"/>
      <c r="AR67" s="36"/>
      <c r="AS67" s="36"/>
      <c r="AT67" s="36"/>
      <c r="AU67" s="36"/>
      <c r="AV67" s="10"/>
      <c r="AW67" s="3"/>
      <c r="AX67" s="3"/>
      <c r="AY67" s="3"/>
      <c r="AZ67" s="3"/>
      <c r="BA67" s="3"/>
      <c r="BB67" s="3"/>
    </row>
    <row r="68" spans="4:54" ht="9.9499999999999993" customHeight="1">
      <c r="D68" s="11"/>
      <c r="E68" s="34"/>
      <c r="F68" s="34"/>
      <c r="G68" s="34"/>
      <c r="H68" s="4"/>
      <c r="I68" s="12"/>
      <c r="J68" s="13"/>
      <c r="K68" s="13"/>
      <c r="L68" s="14"/>
      <c r="M68" s="14"/>
      <c r="N68" s="4"/>
      <c r="O68" s="4"/>
      <c r="P68" s="4"/>
      <c r="Q68" s="4"/>
      <c r="R68" s="4"/>
      <c r="S68" s="4"/>
      <c r="T68" s="15"/>
      <c r="U68" s="22"/>
      <c r="V68" s="22"/>
      <c r="W68" s="22"/>
      <c r="X68" s="22"/>
      <c r="Y68" s="22"/>
      <c r="Z68" s="22"/>
      <c r="AA68" s="22"/>
      <c r="AB68" s="22"/>
      <c r="AC68" s="16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7"/>
      <c r="AP68" s="36"/>
      <c r="AQ68" s="36"/>
      <c r="AR68" s="36"/>
      <c r="AS68" s="36"/>
      <c r="AT68" s="36"/>
      <c r="AU68" s="36"/>
      <c r="AV68" s="10"/>
      <c r="AW68" s="3"/>
      <c r="AX68" s="3"/>
      <c r="AY68" s="3"/>
      <c r="AZ68" s="3"/>
      <c r="BA68" s="3"/>
      <c r="BB68" s="3"/>
    </row>
    <row r="70" spans="4:54" ht="12.75" customHeight="1">
      <c r="D70" s="265" t="s">
        <v>26</v>
      </c>
      <c r="E70" s="266"/>
      <c r="F70" s="266"/>
      <c r="G70" s="266"/>
      <c r="H70" s="267"/>
      <c r="I70" s="252" t="str">
        <f>DBCS(入力!E3)</f>
        <v/>
      </c>
      <c r="J70" s="253"/>
      <c r="K70" s="253"/>
      <c r="L70" s="253"/>
      <c r="M70" s="253"/>
      <c r="N70" s="253"/>
      <c r="O70" s="253"/>
      <c r="P70" s="253"/>
      <c r="Q70" s="253"/>
      <c r="R70" s="253"/>
      <c r="S70" s="253"/>
      <c r="T70" s="253"/>
      <c r="U70" s="253"/>
      <c r="V70" s="253"/>
      <c r="W70" s="253"/>
      <c r="X70" s="253"/>
      <c r="Y70" s="253"/>
      <c r="Z70" s="253"/>
      <c r="AA70" s="253"/>
      <c r="AB70" s="253"/>
      <c r="AC70" s="253"/>
      <c r="AD70" s="254"/>
      <c r="AE70" s="50"/>
      <c r="AF70" s="50"/>
      <c r="AG70" s="50"/>
      <c r="AH70" s="264" t="str">
        <f>IF(入力!E11="","",入力!E11)</f>
        <v/>
      </c>
      <c r="AI70" s="264"/>
      <c r="AJ70" s="264"/>
      <c r="AK70" s="264"/>
      <c r="AL70" s="264"/>
      <c r="AM70" s="81" t="s">
        <v>34</v>
      </c>
      <c r="AN70" s="50"/>
      <c r="AO70" s="50"/>
      <c r="AP70" s="50"/>
      <c r="AQ70" s="50"/>
      <c r="AR70" s="50"/>
      <c r="AS70" s="50"/>
      <c r="AT70" s="50"/>
      <c r="AU70" s="50"/>
      <c r="AX70" s="18"/>
      <c r="AY70" s="337" t="s">
        <v>27</v>
      </c>
      <c r="AZ70" s="337"/>
      <c r="BA70" s="19"/>
    </row>
    <row r="71" spans="4:54" ht="12.75" customHeight="1">
      <c r="D71" s="249"/>
      <c r="E71" s="250"/>
      <c r="F71" s="250"/>
      <c r="G71" s="250"/>
      <c r="H71" s="251"/>
      <c r="I71" s="243"/>
      <c r="J71" s="244"/>
      <c r="K71" s="244"/>
      <c r="L71" s="244"/>
      <c r="M71" s="244"/>
      <c r="N71" s="244"/>
      <c r="O71" s="244"/>
      <c r="P71" s="244"/>
      <c r="Q71" s="244"/>
      <c r="R71" s="244"/>
      <c r="S71" s="244"/>
      <c r="T71" s="244"/>
      <c r="U71" s="244"/>
      <c r="V71" s="244"/>
      <c r="W71" s="244"/>
      <c r="X71" s="244"/>
      <c r="Y71" s="244"/>
      <c r="Z71" s="244"/>
      <c r="AA71" s="244"/>
      <c r="AB71" s="244"/>
      <c r="AC71" s="244"/>
      <c r="AD71" s="245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</row>
    <row r="72" spans="4:54" ht="12.75" customHeight="1">
      <c r="D72" s="249" t="s">
        <v>28</v>
      </c>
      <c r="E72" s="250"/>
      <c r="F72" s="250"/>
      <c r="G72" s="250"/>
      <c r="H72" s="251"/>
      <c r="I72" s="243" t="str">
        <f>DBCS(入力!E4)</f>
        <v/>
      </c>
      <c r="J72" s="244"/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4"/>
      <c r="W72" s="244"/>
      <c r="X72" s="244"/>
      <c r="Y72" s="244"/>
      <c r="Z72" s="244"/>
      <c r="AA72" s="244"/>
      <c r="AB72" s="244"/>
      <c r="AC72" s="244"/>
      <c r="AD72" s="245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</row>
    <row r="73" spans="4:54" ht="12.75" customHeight="1">
      <c r="D73" s="249"/>
      <c r="E73" s="250"/>
      <c r="F73" s="250"/>
      <c r="G73" s="250"/>
      <c r="H73" s="251"/>
      <c r="I73" s="243"/>
      <c r="J73" s="244"/>
      <c r="K73" s="244"/>
      <c r="L73" s="244"/>
      <c r="M73" s="244"/>
      <c r="N73" s="244"/>
      <c r="O73" s="244"/>
      <c r="P73" s="244"/>
      <c r="Q73" s="244"/>
      <c r="R73" s="244"/>
      <c r="S73" s="244"/>
      <c r="T73" s="244"/>
      <c r="U73" s="244"/>
      <c r="V73" s="244"/>
      <c r="W73" s="244"/>
      <c r="X73" s="244"/>
      <c r="Y73" s="244"/>
      <c r="Z73" s="244"/>
      <c r="AA73" s="244"/>
      <c r="AB73" s="244"/>
      <c r="AC73" s="244"/>
      <c r="AD73" s="245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</row>
    <row r="74" spans="4:54" ht="12.75" customHeight="1">
      <c r="D74" s="249" t="s">
        <v>29</v>
      </c>
      <c r="E74" s="250"/>
      <c r="F74" s="250"/>
      <c r="G74" s="250"/>
      <c r="H74" s="251"/>
      <c r="I74" s="243" t="str">
        <f>IF(入力!E5="","",入力!E5)</f>
        <v/>
      </c>
      <c r="J74" s="244"/>
      <c r="K74" s="244"/>
      <c r="L74" s="244"/>
      <c r="M74" s="244"/>
      <c r="N74" s="244"/>
      <c r="O74" s="244"/>
      <c r="P74" s="244"/>
      <c r="Q74" s="244"/>
      <c r="R74" s="244"/>
      <c r="S74" s="244"/>
      <c r="T74" s="244"/>
      <c r="U74" s="244"/>
      <c r="V74" s="244"/>
      <c r="W74" s="244"/>
      <c r="X74" s="244"/>
      <c r="Y74" s="244"/>
      <c r="Z74" s="244"/>
      <c r="AA74" s="244"/>
      <c r="AB74" s="244"/>
      <c r="AC74" s="244"/>
      <c r="AD74" s="245"/>
      <c r="AE74" s="50"/>
      <c r="AF74" s="50"/>
      <c r="AG74" s="265" t="s">
        <v>79</v>
      </c>
      <c r="AH74" s="266"/>
      <c r="AI74" s="266"/>
      <c r="AJ74" s="266"/>
      <c r="AK74" s="267"/>
      <c r="AL74" s="269" t="str">
        <f>IF(入力!E8="","",入力!E8)</f>
        <v/>
      </c>
      <c r="AM74" s="270"/>
      <c r="AN74" s="270"/>
      <c r="AO74" s="270"/>
      <c r="AP74" s="270"/>
      <c r="AQ74" s="270"/>
      <c r="AR74" s="270"/>
      <c r="AS74" s="270"/>
      <c r="AT74" s="270"/>
      <c r="AU74" s="271"/>
    </row>
    <row r="75" spans="4:54" ht="12.75" customHeight="1">
      <c r="D75" s="249"/>
      <c r="E75" s="250"/>
      <c r="F75" s="250"/>
      <c r="G75" s="250"/>
      <c r="H75" s="251"/>
      <c r="I75" s="243"/>
      <c r="J75" s="244"/>
      <c r="K75" s="244"/>
      <c r="L75" s="244"/>
      <c r="M75" s="244"/>
      <c r="N75" s="244"/>
      <c r="O75" s="244"/>
      <c r="P75" s="244"/>
      <c r="Q75" s="244"/>
      <c r="R75" s="244"/>
      <c r="S75" s="244"/>
      <c r="T75" s="244"/>
      <c r="U75" s="244"/>
      <c r="V75" s="244"/>
      <c r="W75" s="244"/>
      <c r="X75" s="244"/>
      <c r="Y75" s="244"/>
      <c r="Z75" s="244"/>
      <c r="AA75" s="244"/>
      <c r="AB75" s="244"/>
      <c r="AC75" s="244"/>
      <c r="AD75" s="245"/>
      <c r="AE75" s="50"/>
      <c r="AF75" s="50"/>
      <c r="AG75" s="249"/>
      <c r="AH75" s="250"/>
      <c r="AI75" s="250"/>
      <c r="AJ75" s="250"/>
      <c r="AK75" s="251"/>
      <c r="AL75" s="258"/>
      <c r="AM75" s="259"/>
      <c r="AN75" s="259"/>
      <c r="AO75" s="259"/>
      <c r="AP75" s="259"/>
      <c r="AQ75" s="259"/>
      <c r="AR75" s="259"/>
      <c r="AS75" s="259"/>
      <c r="AT75" s="259"/>
      <c r="AU75" s="260"/>
    </row>
    <row r="76" spans="4:54" ht="12.75" customHeight="1">
      <c r="D76" s="249" t="s">
        <v>30</v>
      </c>
      <c r="E76" s="250"/>
      <c r="F76" s="250"/>
      <c r="G76" s="250"/>
      <c r="H76" s="251"/>
      <c r="I76" s="243" t="str">
        <f>DBCS(入力!E6)</f>
        <v/>
      </c>
      <c r="J76" s="244"/>
      <c r="K76" s="244"/>
      <c r="L76" s="244"/>
      <c r="M76" s="244"/>
      <c r="N76" s="244"/>
      <c r="O76" s="244"/>
      <c r="P76" s="244"/>
      <c r="Q76" s="244"/>
      <c r="R76" s="244"/>
      <c r="S76" s="244"/>
      <c r="T76" s="244"/>
      <c r="U76" s="244"/>
      <c r="V76" s="244"/>
      <c r="W76" s="244"/>
      <c r="X76" s="244"/>
      <c r="Y76" s="244"/>
      <c r="Z76" s="244"/>
      <c r="AA76" s="244"/>
      <c r="AB76" s="244"/>
      <c r="AC76" s="244"/>
      <c r="AD76" s="245"/>
      <c r="AE76" s="50"/>
      <c r="AF76" s="50"/>
      <c r="AG76" s="249" t="s">
        <v>30</v>
      </c>
      <c r="AH76" s="250"/>
      <c r="AI76" s="250"/>
      <c r="AJ76" s="250"/>
      <c r="AK76" s="251"/>
      <c r="AL76" s="258" t="str">
        <f>DBCS(入力!E9)</f>
        <v/>
      </c>
      <c r="AM76" s="259"/>
      <c r="AN76" s="259"/>
      <c r="AO76" s="259"/>
      <c r="AP76" s="259"/>
      <c r="AQ76" s="259"/>
      <c r="AR76" s="259"/>
      <c r="AS76" s="259"/>
      <c r="AT76" s="259"/>
      <c r="AU76" s="260"/>
    </row>
    <row r="77" spans="4:54" ht="12.75" customHeight="1">
      <c r="D77" s="255"/>
      <c r="E77" s="256"/>
      <c r="F77" s="256"/>
      <c r="G77" s="256"/>
      <c r="H77" s="257"/>
      <c r="I77" s="246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247"/>
      <c r="X77" s="247"/>
      <c r="Y77" s="247"/>
      <c r="Z77" s="247"/>
      <c r="AA77" s="247"/>
      <c r="AB77" s="247"/>
      <c r="AC77" s="247"/>
      <c r="AD77" s="248"/>
      <c r="AE77" s="50"/>
      <c r="AF77" s="50"/>
      <c r="AG77" s="255"/>
      <c r="AH77" s="256"/>
      <c r="AI77" s="256"/>
      <c r="AJ77" s="256"/>
      <c r="AK77" s="257"/>
      <c r="AL77" s="261"/>
      <c r="AM77" s="262"/>
      <c r="AN77" s="262"/>
      <c r="AO77" s="262"/>
      <c r="AP77" s="262"/>
      <c r="AQ77" s="262"/>
      <c r="AR77" s="262"/>
      <c r="AS77" s="262"/>
      <c r="AT77" s="262"/>
      <c r="AU77" s="263"/>
    </row>
  </sheetData>
  <sheetProtection algorithmName="SHA-512" hashValue="Mr/9bWfPKUiAfO4nGEGPGKztZdW5KKiyGfQkTFqcwloEvjT3uH4DC6qYGgiSkFUAokPaHnfGclhbaTZ339qkcA==" saltValue="sE6gdKtugkr/Z/IAwwUzfg==" spinCount="100000" sheet="1" objects="1" scenarios="1"/>
  <mergeCells count="231">
    <mergeCell ref="AW62:AZ66"/>
    <mergeCell ref="W20:AV24"/>
    <mergeCell ref="AW20:AZ24"/>
    <mergeCell ref="V33:AV33"/>
    <mergeCell ref="AW33:AZ33"/>
    <mergeCell ref="W34:AV38"/>
    <mergeCell ref="AW34:AZ38"/>
    <mergeCell ref="V47:AV47"/>
    <mergeCell ref="AW47:AZ47"/>
    <mergeCell ref="W48:AV52"/>
    <mergeCell ref="AW48:AZ52"/>
    <mergeCell ref="AI54:AQ54"/>
    <mergeCell ref="AG54:AH54"/>
    <mergeCell ref="AR54:AZ54"/>
    <mergeCell ref="AZ55:AZ60"/>
    <mergeCell ref="AY41:AY46"/>
    <mergeCell ref="AZ41:AZ46"/>
    <mergeCell ref="AY70:AZ70"/>
    <mergeCell ref="O62:O66"/>
    <mergeCell ref="P62:P66"/>
    <mergeCell ref="Q62:Q66"/>
    <mergeCell ref="R62:R66"/>
    <mergeCell ref="S62:S66"/>
    <mergeCell ref="T62:T66"/>
    <mergeCell ref="AG55:AH60"/>
    <mergeCell ref="AR55:AT60"/>
    <mergeCell ref="AU55:AU60"/>
    <mergeCell ref="AV55:AV60"/>
    <mergeCell ref="P55:W60"/>
    <mergeCell ref="AH70:AL70"/>
    <mergeCell ref="AM55:AM60"/>
    <mergeCell ref="AN55:AN60"/>
    <mergeCell ref="AO55:AO60"/>
    <mergeCell ref="Y55:AF60"/>
    <mergeCell ref="I70:AD71"/>
    <mergeCell ref="O61:U61"/>
    <mergeCell ref="V61:AV61"/>
    <mergeCell ref="AW61:AZ61"/>
    <mergeCell ref="W62:AV66"/>
    <mergeCell ref="AX55:AX60"/>
    <mergeCell ref="AY55:AY60"/>
    <mergeCell ref="O48:O52"/>
    <mergeCell ref="P48:P52"/>
    <mergeCell ref="Q48:Q52"/>
    <mergeCell ref="R48:R52"/>
    <mergeCell ref="S48:S52"/>
    <mergeCell ref="AI55:AK60"/>
    <mergeCell ref="AL55:AL60"/>
    <mergeCell ref="T48:T52"/>
    <mergeCell ref="AW55:AW60"/>
    <mergeCell ref="AP55:AP60"/>
    <mergeCell ref="AQ55:AQ60"/>
    <mergeCell ref="D76:H77"/>
    <mergeCell ref="I76:AD77"/>
    <mergeCell ref="U62:U66"/>
    <mergeCell ref="D70:H71"/>
    <mergeCell ref="D72:H73"/>
    <mergeCell ref="I72:AD73"/>
    <mergeCell ref="D74:H75"/>
    <mergeCell ref="E62:N66"/>
    <mergeCell ref="I74:AD75"/>
    <mergeCell ref="E47:N47"/>
    <mergeCell ref="D41:D52"/>
    <mergeCell ref="E41:E46"/>
    <mergeCell ref="F41:F46"/>
    <mergeCell ref="G41:G46"/>
    <mergeCell ref="H41:H46"/>
    <mergeCell ref="I41:I46"/>
    <mergeCell ref="E48:N52"/>
    <mergeCell ref="D55:D66"/>
    <mergeCell ref="E55:E60"/>
    <mergeCell ref="F55:F60"/>
    <mergeCell ref="G55:G60"/>
    <mergeCell ref="H55:H60"/>
    <mergeCell ref="I55:I60"/>
    <mergeCell ref="J41:J46"/>
    <mergeCell ref="K41:K46"/>
    <mergeCell ref="E54:N54"/>
    <mergeCell ref="E61:N61"/>
    <mergeCell ref="J55:J60"/>
    <mergeCell ref="K55:K60"/>
    <mergeCell ref="L55:L60"/>
    <mergeCell ref="M55:M60"/>
    <mergeCell ref="N55:N60"/>
    <mergeCell ref="O47:U47"/>
    <mergeCell ref="U48:U52"/>
    <mergeCell ref="O54:AF54"/>
    <mergeCell ref="AP27:AP32"/>
    <mergeCell ref="AQ27:AQ32"/>
    <mergeCell ref="S34:S38"/>
    <mergeCell ref="T34:T38"/>
    <mergeCell ref="AW41:AW46"/>
    <mergeCell ref="AX41:AX46"/>
    <mergeCell ref="AI40:AQ40"/>
    <mergeCell ref="P41:W46"/>
    <mergeCell ref="U34:U38"/>
    <mergeCell ref="AP41:AP46"/>
    <mergeCell ref="AQ41:AQ46"/>
    <mergeCell ref="AG41:AH46"/>
    <mergeCell ref="AR41:AT46"/>
    <mergeCell ref="AU41:AU46"/>
    <mergeCell ref="AV41:AV46"/>
    <mergeCell ref="Y41:AF46"/>
    <mergeCell ref="AI41:AK46"/>
    <mergeCell ref="AL41:AL46"/>
    <mergeCell ref="AM41:AM46"/>
    <mergeCell ref="AN41:AN46"/>
    <mergeCell ref="AO41:AO46"/>
    <mergeCell ref="E40:N40"/>
    <mergeCell ref="O40:AF40"/>
    <mergeCell ref="L41:L46"/>
    <mergeCell ref="M41:M46"/>
    <mergeCell ref="N41:N46"/>
    <mergeCell ref="AG40:AH40"/>
    <mergeCell ref="AR40:AZ40"/>
    <mergeCell ref="O34:O38"/>
    <mergeCell ref="P34:P38"/>
    <mergeCell ref="Q34:Q38"/>
    <mergeCell ref="E26:N26"/>
    <mergeCell ref="O26:AF26"/>
    <mergeCell ref="AI26:AQ26"/>
    <mergeCell ref="AG26:AH26"/>
    <mergeCell ref="AR26:AZ26"/>
    <mergeCell ref="AW27:AW32"/>
    <mergeCell ref="AX27:AX32"/>
    <mergeCell ref="AY27:AY32"/>
    <mergeCell ref="AZ27:AZ32"/>
    <mergeCell ref="AG27:AH32"/>
    <mergeCell ref="AR27:AT32"/>
    <mergeCell ref="AU27:AU32"/>
    <mergeCell ref="AV27:AV32"/>
    <mergeCell ref="P27:W32"/>
    <mergeCell ref="Y27:AF32"/>
    <mergeCell ref="AI27:AK32"/>
    <mergeCell ref="AL27:AL32"/>
    <mergeCell ref="AM27:AM32"/>
    <mergeCell ref="AN27:AN32"/>
    <mergeCell ref="AO27:AO32"/>
    <mergeCell ref="J27:J32"/>
    <mergeCell ref="K27:K32"/>
    <mergeCell ref="L27:L32"/>
    <mergeCell ref="D27:D38"/>
    <mergeCell ref="E27:E32"/>
    <mergeCell ref="F27:F32"/>
    <mergeCell ref="G27:G32"/>
    <mergeCell ref="H27:H32"/>
    <mergeCell ref="I27:I32"/>
    <mergeCell ref="E34:N38"/>
    <mergeCell ref="E33:N33"/>
    <mergeCell ref="R34:R38"/>
    <mergeCell ref="M27:M32"/>
    <mergeCell ref="N27:N32"/>
    <mergeCell ref="O33:U33"/>
    <mergeCell ref="Q20:Q24"/>
    <mergeCell ref="R20:R24"/>
    <mergeCell ref="S20:S24"/>
    <mergeCell ref="AR13:AT18"/>
    <mergeCell ref="AU13:AU18"/>
    <mergeCell ref="AG13:AH18"/>
    <mergeCell ref="T20:T24"/>
    <mergeCell ref="U20:U24"/>
    <mergeCell ref="V19:AV19"/>
    <mergeCell ref="AW19:AZ19"/>
    <mergeCell ref="D13:D24"/>
    <mergeCell ref="E13:E18"/>
    <mergeCell ref="F13:F18"/>
    <mergeCell ref="G13:G18"/>
    <mergeCell ref="H13:H18"/>
    <mergeCell ref="I13:I18"/>
    <mergeCell ref="J13:J18"/>
    <mergeCell ref="K13:K18"/>
    <mergeCell ref="L13:L18"/>
    <mergeCell ref="E19:N19"/>
    <mergeCell ref="AV13:AV18"/>
    <mergeCell ref="AW13:AW18"/>
    <mergeCell ref="AX13:AX18"/>
    <mergeCell ref="AY13:AY18"/>
    <mergeCell ref="AM13:AM18"/>
    <mergeCell ref="AN13:AN18"/>
    <mergeCell ref="AO13:AO18"/>
    <mergeCell ref="AP13:AP18"/>
    <mergeCell ref="AQ13:AQ18"/>
    <mergeCell ref="O19:U19"/>
    <mergeCell ref="E20:N24"/>
    <mergeCell ref="O20:O24"/>
    <mergeCell ref="P20:P24"/>
    <mergeCell ref="J8:J10"/>
    <mergeCell ref="K8:K10"/>
    <mergeCell ref="L8:L10"/>
    <mergeCell ref="P13:W18"/>
    <mergeCell ref="Y13:AF18"/>
    <mergeCell ref="AI13:AK18"/>
    <mergeCell ref="AL13:AL18"/>
    <mergeCell ref="AR12:AZ12"/>
    <mergeCell ref="AZ13:AZ18"/>
    <mergeCell ref="AX4:AX6"/>
    <mergeCell ref="AY4:AY6"/>
    <mergeCell ref="AZ4:AZ6"/>
    <mergeCell ref="D2:G2"/>
    <mergeCell ref="V2:AK3"/>
    <mergeCell ref="AW3:AZ3"/>
    <mergeCell ref="AW4:AW6"/>
    <mergeCell ref="D7:F7"/>
    <mergeCell ref="G7:I7"/>
    <mergeCell ref="J7:M7"/>
    <mergeCell ref="N7:R7"/>
    <mergeCell ref="S7:V7"/>
    <mergeCell ref="D8:F10"/>
    <mergeCell ref="G8:G10"/>
    <mergeCell ref="U8:U10"/>
    <mergeCell ref="V8:V10"/>
    <mergeCell ref="AG74:AK75"/>
    <mergeCell ref="AL74:AU75"/>
    <mergeCell ref="AG76:AK77"/>
    <mergeCell ref="AL76:AU77"/>
    <mergeCell ref="M13:M18"/>
    <mergeCell ref="N13:N18"/>
    <mergeCell ref="S8:S10"/>
    <mergeCell ref="T8:T10"/>
    <mergeCell ref="E12:N12"/>
    <mergeCell ref="O12:AF12"/>
    <mergeCell ref="AI12:AQ12"/>
    <mergeCell ref="AG12:AH12"/>
    <mergeCell ref="M8:M10"/>
    <mergeCell ref="N8:N10"/>
    <mergeCell ref="O8:O10"/>
    <mergeCell ref="P8:P10"/>
    <mergeCell ref="Q8:Q10"/>
    <mergeCell ref="R8:R10"/>
    <mergeCell ref="H8:H10"/>
    <mergeCell ref="I8:I10"/>
  </mergeCells>
  <phoneticPr fontId="1"/>
  <pageMargins left="0.19685039370078741" right="0.19685039370078741" top="7.874015748031496E-2" bottom="0.39370078740157483" header="0.31496062992125984" footer="0"/>
  <pageSetup paperSize="9" scale="75" orientation="landscape" r:id="rId1"/>
  <headerFooter>
    <oddFooter>&amp;L&amp;"ＭＳ 明朝,標準"&amp;8報道基金_02k（202508改訂）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D1:BB77"/>
  <sheetViews>
    <sheetView showGridLines="0" zoomScaleNormal="100" zoomScaleSheetLayoutView="70" workbookViewId="0"/>
  </sheetViews>
  <sheetFormatPr defaultColWidth="4.375" defaultRowHeight="12.75" customHeight="1"/>
  <cols>
    <col min="1" max="56" width="3.625" style="2" customWidth="1"/>
    <col min="57" max="16384" width="4.375" style="2"/>
  </cols>
  <sheetData>
    <row r="1" spans="4:52" s="50" customFormat="1" ht="5.0999999999999996" customHeight="1"/>
    <row r="2" spans="4:52" s="50" customFormat="1" ht="12.75" customHeight="1" thickBot="1">
      <c r="D2" s="175"/>
      <c r="E2" s="175"/>
      <c r="F2" s="175"/>
      <c r="G2" s="175"/>
      <c r="T2" s="51"/>
      <c r="U2" s="51"/>
      <c r="V2" s="176" t="s">
        <v>38</v>
      </c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</row>
    <row r="3" spans="4:52" s="50" customFormat="1" ht="12.75" customHeight="1">
      <c r="U3" s="51" t="s">
        <v>15</v>
      </c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W3" s="154" t="s">
        <v>16</v>
      </c>
      <c r="AX3" s="155"/>
      <c r="AY3" s="155"/>
      <c r="AZ3" s="156"/>
    </row>
    <row r="4" spans="4:52" s="50" customFormat="1" ht="12.75" customHeight="1">
      <c r="AH4" s="52"/>
      <c r="AI4" s="53"/>
      <c r="AJ4" s="53"/>
      <c r="AW4" s="157"/>
      <c r="AX4" s="160"/>
      <c r="AY4" s="160"/>
      <c r="AZ4" s="163"/>
    </row>
    <row r="5" spans="4:52" s="50" customFormat="1" ht="12.75" customHeight="1">
      <c r="AH5" s="52"/>
      <c r="AI5" s="53"/>
      <c r="AJ5" s="53"/>
      <c r="AW5" s="158"/>
      <c r="AX5" s="161"/>
      <c r="AY5" s="161"/>
      <c r="AZ5" s="164"/>
    </row>
    <row r="6" spans="4:52" s="50" customFormat="1" ht="12.75" customHeight="1" thickBot="1">
      <c r="AC6" s="52"/>
      <c r="AD6" s="52"/>
      <c r="AE6" s="52"/>
      <c r="AF6" s="52"/>
      <c r="AG6" s="52"/>
      <c r="AH6" s="52"/>
      <c r="AV6" s="54"/>
      <c r="AW6" s="159"/>
      <c r="AX6" s="162"/>
      <c r="AY6" s="162"/>
      <c r="AZ6" s="165"/>
    </row>
    <row r="7" spans="4:52" s="50" customFormat="1" ht="12.75" customHeight="1">
      <c r="D7" s="154" t="s">
        <v>72</v>
      </c>
      <c r="E7" s="155"/>
      <c r="F7" s="156"/>
      <c r="G7" s="154" t="s">
        <v>73</v>
      </c>
      <c r="H7" s="155"/>
      <c r="I7" s="156"/>
      <c r="J7" s="154" t="s">
        <v>17</v>
      </c>
      <c r="K7" s="155"/>
      <c r="L7" s="155"/>
      <c r="M7" s="156"/>
      <c r="N7" s="154" t="s">
        <v>18</v>
      </c>
      <c r="O7" s="155"/>
      <c r="P7" s="155"/>
      <c r="Q7" s="155"/>
      <c r="R7" s="156"/>
      <c r="S7" s="154" t="s">
        <v>71</v>
      </c>
      <c r="T7" s="155"/>
      <c r="U7" s="155"/>
      <c r="V7" s="156"/>
      <c r="AD7" s="52"/>
      <c r="AE7" s="52"/>
      <c r="AF7" s="52"/>
      <c r="AG7" s="52"/>
      <c r="AH7" s="52"/>
    </row>
    <row r="8" spans="4:52" s="50" customFormat="1" ht="12.75" customHeight="1">
      <c r="D8" s="180">
        <v>8</v>
      </c>
      <c r="E8" s="181"/>
      <c r="F8" s="182"/>
      <c r="G8" s="157">
        <v>0</v>
      </c>
      <c r="H8" s="160">
        <v>2</v>
      </c>
      <c r="I8" s="160">
        <v>0</v>
      </c>
      <c r="J8" s="157">
        <v>0</v>
      </c>
      <c r="K8" s="160">
        <v>0</v>
      </c>
      <c r="L8" s="160">
        <v>8</v>
      </c>
      <c r="M8" s="163">
        <v>8</v>
      </c>
      <c r="N8" s="157" t="str">
        <f>IF(入力!E2="","",LEFT(RIGHT(CONCATENATE("      ",入力!E2),5),1))</f>
        <v/>
      </c>
      <c r="O8" s="160" t="str">
        <f>IF(入力!E2="","",MID(RIGHT(CONCATENATE("      ",入力!E2),5),2,1))</f>
        <v/>
      </c>
      <c r="P8" s="160" t="str">
        <f>IF(入力!E2="","",MID(RIGHT(CONCATENATE("      ",入力!E2),5),3,1))</f>
        <v/>
      </c>
      <c r="Q8" s="160" t="str">
        <f>IF(入力!E2="","",MID(RIGHT(CONCATENATE("      ",入力!E2),5),4,1))</f>
        <v/>
      </c>
      <c r="R8" s="163" t="str">
        <f>IF(入力!E2="","",RIGHT(RIGHT(CONCATENATE("      ",入力!E2),5),1))</f>
        <v/>
      </c>
      <c r="S8" s="157" t="s">
        <v>80</v>
      </c>
      <c r="T8" s="160">
        <v>1</v>
      </c>
      <c r="U8" s="160">
        <v>1</v>
      </c>
      <c r="V8" s="163">
        <v>9</v>
      </c>
      <c r="AE8" s="52"/>
      <c r="AF8" s="52"/>
      <c r="AG8" s="52"/>
      <c r="AH8" s="52"/>
      <c r="AR8" s="81"/>
      <c r="AS8" s="55"/>
      <c r="AV8" s="56"/>
    </row>
    <row r="9" spans="4:52" s="50" customFormat="1" ht="12.75" customHeight="1">
      <c r="D9" s="183"/>
      <c r="E9" s="184"/>
      <c r="F9" s="185"/>
      <c r="G9" s="158"/>
      <c r="H9" s="161"/>
      <c r="I9" s="161"/>
      <c r="J9" s="158"/>
      <c r="K9" s="161"/>
      <c r="L9" s="161"/>
      <c r="M9" s="164"/>
      <c r="N9" s="158"/>
      <c r="O9" s="161"/>
      <c r="P9" s="161"/>
      <c r="Q9" s="161"/>
      <c r="R9" s="164"/>
      <c r="S9" s="158"/>
      <c r="T9" s="161"/>
      <c r="U9" s="161"/>
      <c r="V9" s="164"/>
      <c r="AE9" s="52"/>
      <c r="AF9" s="52"/>
      <c r="AG9" s="52"/>
      <c r="AH9" s="52"/>
      <c r="AN9" s="81"/>
      <c r="AO9" s="55"/>
      <c r="AR9" s="56"/>
    </row>
    <row r="10" spans="4:52" s="50" customFormat="1" ht="12.75" customHeight="1" thickBot="1">
      <c r="D10" s="186"/>
      <c r="E10" s="187"/>
      <c r="F10" s="188"/>
      <c r="G10" s="159"/>
      <c r="H10" s="162"/>
      <c r="I10" s="162"/>
      <c r="J10" s="159"/>
      <c r="K10" s="162"/>
      <c r="L10" s="162"/>
      <c r="M10" s="165"/>
      <c r="N10" s="159"/>
      <c r="O10" s="162"/>
      <c r="P10" s="162"/>
      <c r="Q10" s="162"/>
      <c r="R10" s="165"/>
      <c r="S10" s="159"/>
      <c r="T10" s="162"/>
      <c r="U10" s="162"/>
      <c r="V10" s="165"/>
      <c r="W10" s="57"/>
      <c r="X10" s="57"/>
      <c r="Y10" s="57"/>
      <c r="AN10" s="81"/>
      <c r="AO10" s="57"/>
      <c r="AP10" s="57"/>
      <c r="AQ10" s="57"/>
      <c r="AR10" s="57"/>
    </row>
    <row r="11" spans="4:52" ht="5.0999999999999996" customHeight="1" thickBot="1"/>
    <row r="12" spans="4:52" ht="12.75" customHeight="1">
      <c r="D12" s="35" t="s">
        <v>19</v>
      </c>
      <c r="E12" s="288" t="s">
        <v>20</v>
      </c>
      <c r="F12" s="289"/>
      <c r="G12" s="289"/>
      <c r="H12" s="289"/>
      <c r="I12" s="289"/>
      <c r="J12" s="289"/>
      <c r="K12" s="289"/>
      <c r="L12" s="289"/>
      <c r="M12" s="289"/>
      <c r="N12" s="290"/>
      <c r="O12" s="272" t="s">
        <v>21</v>
      </c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4"/>
      <c r="AG12" s="291" t="s">
        <v>23</v>
      </c>
      <c r="AH12" s="292"/>
      <c r="AI12" s="272" t="s">
        <v>22</v>
      </c>
      <c r="AJ12" s="273"/>
      <c r="AK12" s="273"/>
      <c r="AL12" s="273"/>
      <c r="AM12" s="273"/>
      <c r="AN12" s="273"/>
      <c r="AO12" s="273"/>
      <c r="AP12" s="273"/>
      <c r="AQ12" s="274"/>
      <c r="AR12" s="272" t="s">
        <v>39</v>
      </c>
      <c r="AS12" s="273"/>
      <c r="AT12" s="273"/>
      <c r="AU12" s="273"/>
      <c r="AV12" s="273"/>
      <c r="AW12" s="273"/>
      <c r="AX12" s="273"/>
      <c r="AY12" s="273"/>
      <c r="AZ12" s="274"/>
    </row>
    <row r="13" spans="4:52" ht="9.9499999999999993" customHeight="1">
      <c r="D13" s="275">
        <v>13</v>
      </c>
      <c r="E13" s="278" t="str">
        <f>IF(入力!E27="","",LEFT(RIGHT(CONCATENATE("          ",入力!E27),10),1))</f>
        <v/>
      </c>
      <c r="F13" s="281" t="str">
        <f>IF(入力!E27="","",MID(RIGHT(CONCATENATE("          ",入力!E27),10),2,1))</f>
        <v/>
      </c>
      <c r="G13" s="281" t="str">
        <f>IF(入力!E27="","",MID(RIGHT(CONCATENATE("          ",入力!E27),10),3,1))</f>
        <v/>
      </c>
      <c r="H13" s="281" t="str">
        <f>IF(入力!E27="","",MID(RIGHT(CONCATENATE("          ",入力!E27),10),4,1))</f>
        <v/>
      </c>
      <c r="I13" s="281" t="str">
        <f>IF(入力!E27="","",MID(RIGHT(CONCATENATE("          ",入力!E27),10),5,1))</f>
        <v/>
      </c>
      <c r="J13" s="281" t="str">
        <f>IF(入力!E27="","",MID(RIGHT(CONCATENATE("          ",入力!E27),10),6,1))</f>
        <v/>
      </c>
      <c r="K13" s="281" t="str">
        <f>IF(入力!E27="","",MID(RIGHT(CONCATENATE("          ",入力!E27),10),7,1))</f>
        <v/>
      </c>
      <c r="L13" s="281" t="str">
        <f>IF(入力!E27="","",MID(RIGHT(CONCATENATE("          ",入力!E27),10),8,1))</f>
        <v/>
      </c>
      <c r="M13" s="281" t="str">
        <f>IF(入力!E27="","",MID(RIGHT(CONCATENATE("          ",入力!E27),10),9,1))</f>
        <v/>
      </c>
      <c r="N13" s="284" t="str">
        <f>IF(入力!E27="","",RIGHT(RIGHT(CONCATENATE("          ",入力!E27),10),1))</f>
        <v/>
      </c>
      <c r="O13" s="25" t="s">
        <v>24</v>
      </c>
      <c r="P13" s="313" t="str">
        <f>IF(入力!F27="","",入力!F27)</f>
        <v/>
      </c>
      <c r="Q13" s="313"/>
      <c r="R13" s="313"/>
      <c r="S13" s="313"/>
      <c r="T13" s="313"/>
      <c r="U13" s="313"/>
      <c r="V13" s="313"/>
      <c r="W13" s="314"/>
      <c r="X13" s="26" t="s">
        <v>25</v>
      </c>
      <c r="Y13" s="313" t="str">
        <f>IF(入力!G27="","",入力!G27)</f>
        <v/>
      </c>
      <c r="Z13" s="313"/>
      <c r="AA13" s="313"/>
      <c r="AB13" s="313"/>
      <c r="AC13" s="313"/>
      <c r="AD13" s="313"/>
      <c r="AE13" s="313"/>
      <c r="AF13" s="319"/>
      <c r="AG13" s="299" t="str">
        <f>IF(入力!H27="","",入力!H27)</f>
        <v/>
      </c>
      <c r="AH13" s="308"/>
      <c r="AI13" s="338" t="str">
        <f>IF(入力!I27="","",IF((VALUE(TEXT(入力!I27,"yyyymmdd"))-20190501)&gt;=0,"令和",IF((VALUE(TEXT(入力!I27,"yyyymmdd"))-19890108)&gt;=0,"平成","昭和")))</f>
        <v/>
      </c>
      <c r="AJ13" s="339" t="str">
        <f t="shared" ref="AI13:AK18" si="0">IF($B13="","",IF((VALUE(TEXT($B13,"yyyymmdd"))-20190501)&gt;=0,"9 ： 令和",IF((VALUE(TEXT($B13,"yyyymmdd"))-19890108)&gt;=0,"7 ： 平成","5 ： 昭和")))</f>
        <v/>
      </c>
      <c r="AK13" s="340" t="str">
        <f t="shared" si="0"/>
        <v/>
      </c>
      <c r="AL13" s="293" t="str">
        <f>IF(入力!I27="","",IF((VALUE(TEXT(入力!I27,"yyyymmdd"))-20190501)&lt;0,LEFT(IF((VALUE(TEXT(入力!I27,"yyyymmdd"))-19890108)&gt;=0,RIGHT(CONCATENATE("0",TEXT(入力!I27,"yyyymmdd")-19880000),6),TEXT(入力!I27,"yyyymmdd")-19250000),1),IF((TEXT(入力!I27,"yyyymmdd")-20180000)&lt;100000,0,LEFT(TEXT(入力!I27,"yyyymmdd")-20180000,1))))</f>
        <v/>
      </c>
      <c r="AM13" s="296" t="str">
        <f>IF(入力!I27="","",IF((VALUE(TEXT(入力!I27,"yyyymmdd"))-20190501)&lt;0,MID(IF((VALUE(TEXT(入力!I27,"yyyymmdd"))-19890108)&gt;=0,RIGHT(CONCATENATE("0",TEXT(入力!I27,"yyyymmdd")-19880000),6),TEXT(入力!I27,"yyyymmdd")-19250000),2,1),IF((TEXT(入力!I27,"yyyymmdd")-20180000)&lt;100000,LEFT(TEXT(入力!I27,"yyyymmdd")-20180000,1),MID(TEXT(入力!I27,"yyyymmdd")-20180000,2,1))))</f>
        <v/>
      </c>
      <c r="AN13" s="293" t="str">
        <f>IF(入力!I27="","",IF((VALUE(TEXT(入力!I27,"yyyymmdd"))-20190501)&lt;0,MID(IF((VALUE(TEXT(入力!I27,"yyyymmdd"))-19890108)&gt;=0,RIGHT(CONCATENATE("0",TEXT(入力!I27,"yyyymmdd")-19880000),6),TEXT(入力!I27,"yyyymmdd")-19250000),3,1),IF((TEXT(入力!I27,"yyyymmdd")-20180000)&lt;100000,MID(TEXT(入力!I27,"yyyymmdd")-20180000,2,1),MID(TEXT(入力!I27,"yyyymmdd")-20180000,3,1))))</f>
        <v/>
      </c>
      <c r="AO13" s="296" t="str">
        <f>IF(入力!I27="","",IF((VALUE(TEXT(入力!I27,"yyyymmdd"))-20190501)&lt;0,MID(IF((VALUE(TEXT(入力!I27,"yyyymmdd"))-19890108)&gt;=0,RIGHT(CONCATENATE("0",TEXT(入力!I27,"yyyymmdd")-19880000),6),TEXT(入力!I27,"yyyymmdd")-19250000),4,1),IF((TEXT(入力!I27,"yyyymmdd")-20180000)&lt;100000,MID(TEXT(入力!I27,"yyyymmdd")-20180000,3,1),MID(TEXT(入力!I27,"yyyymmdd")-20180000,4,1))))</f>
        <v/>
      </c>
      <c r="AP13" s="293" t="str">
        <f>IF(入力!I27="","",IF((VALUE(TEXT(入力!I27,"yyyymmdd"))-20190501)&lt;0,MID(IF((VALUE(TEXT(入力!I27,"yyyymmdd"))-19890108)&gt;=0,RIGHT(CONCATENATE("0",TEXT(入力!I27,"yyyymmdd")-19880000),6),TEXT(入力!I27,"yyyymmdd")-19250000),5,1),IF((TEXT(入力!I27,"yyyymmdd")-20180000)&lt;100000,MID(TEXT(入力!I27,"yyyymmdd")-20180000,4,1),MID(TEXT(入力!I27,"yyyymmdd")-20180000,5,1))))</f>
        <v/>
      </c>
      <c r="AQ13" s="284" t="str">
        <f>IF(入力!I27="","",IF((VALUE(TEXT(入力!I27,"yyyymmdd"))-20190501)&lt;0,RIGHT(IF((VALUE(TEXT(入力!I27,"yyyymmdd"))-19890108)&gt;=0,RIGHT(CONCATENATE("0",TEXT(入力!I27,"yyyymmdd")-19880000),6),TEXT(入力!I27,"yyyymmdd")-19250000),1),RIGHT(TEXT(入力!I27,"yyyymmdd")-20180000,1)))</f>
        <v/>
      </c>
      <c r="AR13" s="338" t="str">
        <f>IF(入力!J27="","",IF((VALUE(TEXT(入力!J27,"yyyymmdd"))-20190501)&gt;=0,"令和",IF((VALUE(TEXT(入力!J27,"yyyymmdd"))-19890108)&gt;=0,"平成","昭和")))</f>
        <v/>
      </c>
      <c r="AS13" s="339" t="str">
        <f t="shared" ref="AR13:AT18" si="1">IF($B13="","",IF((VALUE(TEXT($B13,"yyyymmdd"))-20190501)&gt;=0,"9 ： 令和",IF((VALUE(TEXT($B13,"yyyymmdd"))-19890108)&gt;=0,"7 ： 平成","5 ： 昭和")))</f>
        <v/>
      </c>
      <c r="AT13" s="340" t="str">
        <f t="shared" si="1"/>
        <v/>
      </c>
      <c r="AU13" s="293" t="str">
        <f>IF(入力!J27="","",IF((VALUE(TEXT(入力!J27,"yyyymmdd"))-20181001)&lt;0,"×",IF((VALUE(TEXT(入力!J27,"yyyymmdd")))&lt;20190501,LEFT(TEXT(入力!J27,"yyyymmdd")-19880000,1),IF((TEXT(入力!J27,"yyyymmdd")-20180000)&lt;100000,0,LEFT(TEXT(入力!J27,"yyyymmdd")-20180000,1)))))</f>
        <v/>
      </c>
      <c r="AV13" s="296" t="str">
        <f>IF(入力!J27="","",IF((VALUE(TEXT(入力!J27,"yyyymmdd"))-20181001)&lt;0,"×",IF((VALUE(TEXT(入力!J27,"yyyymmdd")))&lt;20190501,MID(TEXT(入力!J27,"yyyymmdd")-19880000,2,1),IF((TEXT(入力!J27,"yyyymmdd")-20180000)&lt;100000,LEFT(TEXT(入力!J27,"yyyymmdd")-20180000,1),MID(TEXT(入力!J27,"yyyymmdd")-20180000,2,1)))))</f>
        <v/>
      </c>
      <c r="AW13" s="293" t="str">
        <f>IF(入力!J27="","",IF((VALUE(TEXT(入力!J27,"yyyymmdd"))-20181001)&lt;0,"×",IF((VALUE(TEXT(入力!J27,"yyyymmdd")))&lt;20190501,MID(TEXT(入力!J27,"yyyymmdd")-19880000,3,1),IF((TEXT(入力!J27,"yyyymmdd")-20180000)&lt;100000,MID(TEXT(入力!J27,"yyyymmdd")-20180000,2,1),MID(TEXT(入力!J27,"yyyymmdd")-20180000,3,1)))))</f>
        <v/>
      </c>
      <c r="AX13" s="296" t="str">
        <f>IF(入力!J27="","",IF((VALUE(TEXT(入力!J27,"yyyymmdd"))-20181001)&lt;0,"×",IF((VALUE(TEXT(入力!J27,"yyyymmdd")))&lt;20190501,MID(TEXT(入力!J27,"yyyymmdd")-19880000,4,1),IF((TEXT(入力!J27,"yyyymmdd")-20180000)&lt;100000,MID(TEXT(入力!J27,"yyyymmdd")-20180000,3,1),MID(TEXT(入力!J27,"yyyymmdd")-20180000,4,1)))))</f>
        <v/>
      </c>
      <c r="AY13" s="293" t="str">
        <f>IF(入力!J27="","",IF((VALUE(TEXT(入力!J27,"yyyymmdd"))-20181001)&lt;0,"×",IF((VALUE(TEXT(入力!J27,"yyyymmdd")))&lt;20190501,MID(TEXT(入力!J27,"yyyymmdd")-19880000,5,1),IF((TEXT(入力!J27,"yyyymmdd")-20180000)&lt;100000,MID(TEXT(入力!J27,"yyyymmdd")-20180000,4,1),MID(TEXT(入力!J27,"yyyymmdd")-20180000,5,1)))))</f>
        <v/>
      </c>
      <c r="AZ13" s="284" t="str">
        <f>IF(入力!J27="","",IF((VALUE(TEXT(入力!J27,"yyyymmdd"))-20181001)&lt;0,"×",IF((VALUE(TEXT(入力!J27,"yyyymmdd")))&lt;20190501,RIGHT(TEXT(入力!J27,"yyyymmdd")-19880000,1),RIGHT(TEXT(入力!J27,"yyyymmdd")-20180000,1))))</f>
        <v/>
      </c>
    </row>
    <row r="14" spans="4:52" ht="9.9499999999999993" customHeight="1">
      <c r="D14" s="276"/>
      <c r="E14" s="279"/>
      <c r="F14" s="282"/>
      <c r="G14" s="282"/>
      <c r="H14" s="282"/>
      <c r="I14" s="282"/>
      <c r="J14" s="282"/>
      <c r="K14" s="282"/>
      <c r="L14" s="282"/>
      <c r="M14" s="282"/>
      <c r="N14" s="285"/>
      <c r="O14" s="5"/>
      <c r="P14" s="315"/>
      <c r="Q14" s="315"/>
      <c r="R14" s="315"/>
      <c r="S14" s="315"/>
      <c r="T14" s="315"/>
      <c r="U14" s="315"/>
      <c r="V14" s="315"/>
      <c r="W14" s="316"/>
      <c r="X14" s="6"/>
      <c r="Y14" s="315"/>
      <c r="Z14" s="315"/>
      <c r="AA14" s="315"/>
      <c r="AB14" s="315"/>
      <c r="AC14" s="315"/>
      <c r="AD14" s="315"/>
      <c r="AE14" s="315"/>
      <c r="AF14" s="320"/>
      <c r="AG14" s="309"/>
      <c r="AH14" s="310"/>
      <c r="AI14" s="341" t="str">
        <f t="shared" si="0"/>
        <v/>
      </c>
      <c r="AJ14" s="342" t="str">
        <f t="shared" si="0"/>
        <v/>
      </c>
      <c r="AK14" s="343" t="str">
        <f t="shared" si="0"/>
        <v/>
      </c>
      <c r="AL14" s="294" t="str">
        <f t="shared" ref="AL14:AL18" si="2">IF($B14="","",IF((VALUE(TEXT(AK14,"yyyymmdd"))-20190501)&lt;0,LEFT(IF((VALUE(TEXT(AK14,"yyyymmdd"))-19890108)&gt;=0,RIGHT(CONCATENATE("0",TEXT($B14,"yyyymmdd")-19880000),6),TEXT($B14,"yyyymmdd")-19250000),1),IF((TEXT($B14,"yyyymmdd")-20180000)&lt;100000,0,LEFT(TEXT($B14,"yyyymmdd")-20180000,1))))</f>
        <v/>
      </c>
      <c r="AM14" s="297" t="str">
        <f t="shared" ref="AM14:AM18" si="3">IF($B14="","",IF((VALUE(TEXT(AK14,"yyyymmdd"))-20190501)&lt;0,MID(IF((VALUE(TEXT($B14,"yyyymmdd"))-19890108)&gt;=0,RIGHT(CONCATENATE("0",TEXT($B14,"yyyymmdd")-19880000),6),TEXT($B14,"yyyymmdd")-19250000),2,1),IF((TEXT($B14,"yyyymmdd")-20180000)&lt;100000,LEFT(TEXT($B14,"yyyymmdd")-20180000,1),MID(TEXT($B14,"yyyymmdd")-20180000,2,1))))</f>
        <v/>
      </c>
      <c r="AN14" s="294" t="str">
        <f t="shared" ref="AN14:AN18" si="4">IF($B14="","",IF((VALUE(TEXT(AK14,"yyyymmdd"))-20190501)&lt;0,MID(IF((VALUE(TEXT($B14,"yyyymmdd"))-19890108)&gt;=0,RIGHT(CONCATENATE("0",TEXT($B14,"yyyymmdd")-19880000),6),TEXT($B14,"yyyymmdd")-19250000),3,1),IF((TEXT($B14,"yyyymmdd")-20180000)&lt;100000,MID(TEXT($B14,"yyyymmdd")-20180000,2,1),MID(TEXT($B14,"yyyymmdd")-20180000,3,1))))</f>
        <v/>
      </c>
      <c r="AO14" s="297" t="str">
        <f t="shared" ref="AO14:AO18" si="5">IF($B14="","",IF((VALUE(TEXT(AK14,"yyyymmdd"))-20190501)&lt;0,MID(IF((VALUE(TEXT($B14,"yyyymmdd"))-19890108)&gt;=0,RIGHT(CONCATENATE("0",TEXT($B14,"yyyymmdd")-19880000),6),TEXT($B14,"yyyymmdd")-19250000),4,1),IF((TEXT($B14,"yyyymmdd")-20180000)&lt;100000,MID(TEXT($B14,"yyyymmdd")-20180000,3,1),MID(TEXT($B14,"yyyymmdd")-20180000,4,1))))</f>
        <v/>
      </c>
      <c r="AP14" s="294" t="str">
        <f t="shared" ref="AP14:AP18" si="6">IF($B14="","",IF((VALUE(TEXT(AK14,"yyyymmdd"))-20190501)&lt;0,MID(IF((VALUE(TEXT($B14,"yyyymmdd"))-19890108)&gt;=0,RIGHT(CONCATENATE("0",TEXT($B14,"yyyymmdd")-19880000),6),TEXT($B14,"yyyymmdd")-19250000),5,1),IF((TEXT($B14,"yyyymmdd")-20180000)&lt;100000,MID(TEXT($B14,"yyyymmdd")-20180000,4,1),MID(TEXT($B14,"yyyymmdd")-20180000,5,1))))</f>
        <v/>
      </c>
      <c r="AQ14" s="285" t="str">
        <f t="shared" ref="AQ14:AQ18" si="7">IF($B14="","",IF((VALUE(TEXT(AK14,"yyyymmdd"))-20190501)&lt;0,RIGHT(IF((VALUE(TEXT($B14,"yyyymmdd"))-19890108)&gt;=0,RIGHT(CONCATENATE("0",TEXT($B14,"yyyymmdd")-19880000),6),TEXT($B14,"yyyymmdd")-19250000),1),RIGHT(TEXT($B14,"yyyymmdd")-20180000,1)))</f>
        <v/>
      </c>
      <c r="AR14" s="341" t="str">
        <f t="shared" si="1"/>
        <v/>
      </c>
      <c r="AS14" s="342" t="str">
        <f t="shared" si="1"/>
        <v/>
      </c>
      <c r="AT14" s="343" t="str">
        <f t="shared" si="1"/>
        <v/>
      </c>
      <c r="AU14" s="294"/>
      <c r="AV14" s="297"/>
      <c r="AW14" s="294"/>
      <c r="AX14" s="297"/>
      <c r="AY14" s="294"/>
      <c r="AZ14" s="285"/>
    </row>
    <row r="15" spans="4:52" ht="9.9499999999999993" customHeight="1">
      <c r="D15" s="276"/>
      <c r="E15" s="279"/>
      <c r="F15" s="282"/>
      <c r="G15" s="282"/>
      <c r="H15" s="282"/>
      <c r="I15" s="282"/>
      <c r="J15" s="282"/>
      <c r="K15" s="282"/>
      <c r="L15" s="282"/>
      <c r="M15" s="282"/>
      <c r="N15" s="285"/>
      <c r="O15" s="5"/>
      <c r="P15" s="315"/>
      <c r="Q15" s="315"/>
      <c r="R15" s="315"/>
      <c r="S15" s="315"/>
      <c r="T15" s="315"/>
      <c r="U15" s="315"/>
      <c r="V15" s="315"/>
      <c r="W15" s="316"/>
      <c r="X15" s="6"/>
      <c r="Y15" s="315"/>
      <c r="Z15" s="315"/>
      <c r="AA15" s="315"/>
      <c r="AB15" s="315"/>
      <c r="AC15" s="315"/>
      <c r="AD15" s="315"/>
      <c r="AE15" s="315"/>
      <c r="AF15" s="320"/>
      <c r="AG15" s="309"/>
      <c r="AH15" s="310"/>
      <c r="AI15" s="341" t="str">
        <f t="shared" si="0"/>
        <v/>
      </c>
      <c r="AJ15" s="342" t="str">
        <f t="shared" si="0"/>
        <v/>
      </c>
      <c r="AK15" s="343" t="str">
        <f t="shared" si="0"/>
        <v/>
      </c>
      <c r="AL15" s="294" t="str">
        <f t="shared" si="2"/>
        <v/>
      </c>
      <c r="AM15" s="297" t="str">
        <f t="shared" si="3"/>
        <v/>
      </c>
      <c r="AN15" s="294" t="str">
        <f t="shared" si="4"/>
        <v/>
      </c>
      <c r="AO15" s="297" t="str">
        <f t="shared" si="5"/>
        <v/>
      </c>
      <c r="AP15" s="294" t="str">
        <f t="shared" si="6"/>
        <v/>
      </c>
      <c r="AQ15" s="285" t="str">
        <f t="shared" si="7"/>
        <v/>
      </c>
      <c r="AR15" s="341" t="str">
        <f t="shared" si="1"/>
        <v/>
      </c>
      <c r="AS15" s="342" t="str">
        <f t="shared" si="1"/>
        <v/>
      </c>
      <c r="AT15" s="343" t="str">
        <f t="shared" si="1"/>
        <v/>
      </c>
      <c r="AU15" s="294"/>
      <c r="AV15" s="297"/>
      <c r="AW15" s="294"/>
      <c r="AX15" s="297"/>
      <c r="AY15" s="294"/>
      <c r="AZ15" s="285"/>
    </row>
    <row r="16" spans="4:52" ht="9.9499999999999993" customHeight="1">
      <c r="D16" s="276"/>
      <c r="E16" s="279"/>
      <c r="F16" s="282"/>
      <c r="G16" s="282"/>
      <c r="H16" s="282"/>
      <c r="I16" s="282"/>
      <c r="J16" s="282"/>
      <c r="K16" s="282"/>
      <c r="L16" s="282"/>
      <c r="M16" s="282"/>
      <c r="N16" s="285"/>
      <c r="O16" s="5"/>
      <c r="P16" s="315"/>
      <c r="Q16" s="315"/>
      <c r="R16" s="315"/>
      <c r="S16" s="315"/>
      <c r="T16" s="315"/>
      <c r="U16" s="315"/>
      <c r="V16" s="315"/>
      <c r="W16" s="316"/>
      <c r="X16" s="6"/>
      <c r="Y16" s="315"/>
      <c r="Z16" s="315"/>
      <c r="AA16" s="315"/>
      <c r="AB16" s="315"/>
      <c r="AC16" s="315"/>
      <c r="AD16" s="315"/>
      <c r="AE16" s="315"/>
      <c r="AF16" s="320"/>
      <c r="AG16" s="309"/>
      <c r="AH16" s="310"/>
      <c r="AI16" s="341" t="str">
        <f t="shared" si="0"/>
        <v/>
      </c>
      <c r="AJ16" s="342" t="str">
        <f t="shared" si="0"/>
        <v/>
      </c>
      <c r="AK16" s="343" t="str">
        <f t="shared" si="0"/>
        <v/>
      </c>
      <c r="AL16" s="294" t="str">
        <f t="shared" si="2"/>
        <v/>
      </c>
      <c r="AM16" s="297" t="str">
        <f t="shared" si="3"/>
        <v/>
      </c>
      <c r="AN16" s="294" t="str">
        <f t="shared" si="4"/>
        <v/>
      </c>
      <c r="AO16" s="297" t="str">
        <f t="shared" si="5"/>
        <v/>
      </c>
      <c r="AP16" s="294" t="str">
        <f t="shared" si="6"/>
        <v/>
      </c>
      <c r="AQ16" s="285" t="str">
        <f t="shared" si="7"/>
        <v/>
      </c>
      <c r="AR16" s="341" t="str">
        <f t="shared" si="1"/>
        <v/>
      </c>
      <c r="AS16" s="342" t="str">
        <f t="shared" si="1"/>
        <v/>
      </c>
      <c r="AT16" s="343" t="str">
        <f t="shared" si="1"/>
        <v/>
      </c>
      <c r="AU16" s="294"/>
      <c r="AV16" s="297"/>
      <c r="AW16" s="294"/>
      <c r="AX16" s="297"/>
      <c r="AY16" s="294"/>
      <c r="AZ16" s="285"/>
    </row>
    <row r="17" spans="4:52" ht="9.9499999999999993" customHeight="1">
      <c r="D17" s="276"/>
      <c r="E17" s="279"/>
      <c r="F17" s="282"/>
      <c r="G17" s="282"/>
      <c r="H17" s="282"/>
      <c r="I17" s="282"/>
      <c r="J17" s="282"/>
      <c r="K17" s="282"/>
      <c r="L17" s="282"/>
      <c r="M17" s="282"/>
      <c r="N17" s="285"/>
      <c r="O17" s="5"/>
      <c r="P17" s="315"/>
      <c r="Q17" s="315"/>
      <c r="R17" s="315"/>
      <c r="S17" s="315"/>
      <c r="T17" s="315"/>
      <c r="U17" s="315"/>
      <c r="V17" s="315"/>
      <c r="W17" s="316"/>
      <c r="X17" s="7"/>
      <c r="Y17" s="315"/>
      <c r="Z17" s="315"/>
      <c r="AA17" s="315"/>
      <c r="AB17" s="315"/>
      <c r="AC17" s="315"/>
      <c r="AD17" s="315"/>
      <c r="AE17" s="315"/>
      <c r="AF17" s="320"/>
      <c r="AG17" s="309"/>
      <c r="AH17" s="310"/>
      <c r="AI17" s="341" t="str">
        <f t="shared" si="0"/>
        <v/>
      </c>
      <c r="AJ17" s="342" t="str">
        <f t="shared" si="0"/>
        <v/>
      </c>
      <c r="AK17" s="343" t="str">
        <f t="shared" si="0"/>
        <v/>
      </c>
      <c r="AL17" s="294" t="str">
        <f t="shared" si="2"/>
        <v/>
      </c>
      <c r="AM17" s="297" t="str">
        <f t="shared" si="3"/>
        <v/>
      </c>
      <c r="AN17" s="294" t="str">
        <f t="shared" si="4"/>
        <v/>
      </c>
      <c r="AO17" s="297" t="str">
        <f t="shared" si="5"/>
        <v/>
      </c>
      <c r="AP17" s="294" t="str">
        <f t="shared" si="6"/>
        <v/>
      </c>
      <c r="AQ17" s="285" t="str">
        <f t="shared" si="7"/>
        <v/>
      </c>
      <c r="AR17" s="341" t="str">
        <f t="shared" si="1"/>
        <v/>
      </c>
      <c r="AS17" s="342" t="str">
        <f t="shared" si="1"/>
        <v/>
      </c>
      <c r="AT17" s="343" t="str">
        <f t="shared" si="1"/>
        <v/>
      </c>
      <c r="AU17" s="294"/>
      <c r="AV17" s="297"/>
      <c r="AW17" s="294"/>
      <c r="AX17" s="297"/>
      <c r="AY17" s="294"/>
      <c r="AZ17" s="285"/>
    </row>
    <row r="18" spans="4:52" ht="9.9499999999999993" customHeight="1" thickBot="1">
      <c r="D18" s="276"/>
      <c r="E18" s="280"/>
      <c r="F18" s="283"/>
      <c r="G18" s="283"/>
      <c r="H18" s="283"/>
      <c r="I18" s="283"/>
      <c r="J18" s="283"/>
      <c r="K18" s="283"/>
      <c r="L18" s="283"/>
      <c r="M18" s="283"/>
      <c r="N18" s="286"/>
      <c r="O18" s="8"/>
      <c r="P18" s="317"/>
      <c r="Q18" s="317"/>
      <c r="R18" s="317"/>
      <c r="S18" s="317"/>
      <c r="T18" s="317"/>
      <c r="U18" s="317"/>
      <c r="V18" s="317"/>
      <c r="W18" s="318"/>
      <c r="X18" s="9"/>
      <c r="Y18" s="317"/>
      <c r="Z18" s="317"/>
      <c r="AA18" s="317"/>
      <c r="AB18" s="317"/>
      <c r="AC18" s="317"/>
      <c r="AD18" s="317"/>
      <c r="AE18" s="317"/>
      <c r="AF18" s="321"/>
      <c r="AG18" s="311"/>
      <c r="AH18" s="312"/>
      <c r="AI18" s="344" t="str">
        <f t="shared" si="0"/>
        <v/>
      </c>
      <c r="AJ18" s="345" t="str">
        <f t="shared" si="0"/>
        <v/>
      </c>
      <c r="AK18" s="346" t="str">
        <f t="shared" si="0"/>
        <v/>
      </c>
      <c r="AL18" s="295" t="str">
        <f t="shared" si="2"/>
        <v/>
      </c>
      <c r="AM18" s="298" t="str">
        <f t="shared" si="3"/>
        <v/>
      </c>
      <c r="AN18" s="295" t="str">
        <f t="shared" si="4"/>
        <v/>
      </c>
      <c r="AO18" s="298" t="str">
        <f t="shared" si="5"/>
        <v/>
      </c>
      <c r="AP18" s="295" t="str">
        <f t="shared" si="6"/>
        <v/>
      </c>
      <c r="AQ18" s="286" t="str">
        <f t="shared" si="7"/>
        <v/>
      </c>
      <c r="AR18" s="344" t="str">
        <f t="shared" si="1"/>
        <v/>
      </c>
      <c r="AS18" s="345" t="str">
        <f t="shared" si="1"/>
        <v/>
      </c>
      <c r="AT18" s="346" t="str">
        <f t="shared" si="1"/>
        <v/>
      </c>
      <c r="AU18" s="295"/>
      <c r="AV18" s="298"/>
      <c r="AW18" s="295"/>
      <c r="AX18" s="298"/>
      <c r="AY18" s="295"/>
      <c r="AZ18" s="286"/>
    </row>
    <row r="19" spans="4:52" ht="12.75" customHeight="1">
      <c r="D19" s="276"/>
      <c r="E19" s="272" t="s">
        <v>40</v>
      </c>
      <c r="F19" s="273"/>
      <c r="G19" s="273"/>
      <c r="H19" s="273"/>
      <c r="I19" s="273"/>
      <c r="J19" s="273"/>
      <c r="K19" s="273"/>
      <c r="L19" s="273"/>
      <c r="M19" s="273"/>
      <c r="N19" s="274"/>
      <c r="O19" s="272" t="s">
        <v>41</v>
      </c>
      <c r="P19" s="273"/>
      <c r="Q19" s="273"/>
      <c r="R19" s="273"/>
      <c r="S19" s="273"/>
      <c r="T19" s="273"/>
      <c r="U19" s="287"/>
      <c r="V19" s="222" t="s">
        <v>42</v>
      </c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6"/>
      <c r="AW19" s="219" t="s">
        <v>89</v>
      </c>
      <c r="AX19" s="220"/>
      <c r="AY19" s="220"/>
      <c r="AZ19" s="221"/>
    </row>
    <row r="20" spans="4:52" ht="9.9499999999999993" customHeight="1">
      <c r="D20" s="276"/>
      <c r="E20" s="166" t="str">
        <f>IF(入力!K27="","",IF(入力!K27="70歳到達","70歳到達(10)",IF(入力!K27="事業所間異動","事業所間異動(-)",IF(入力!K27="死亡","死亡(60)",IF(入力!K27="懲戒","懲戒(44)",IF(入力!K27="その他","その他(01)",IF(入力!K27="任意脱退","任意脱退(41)","error")))))))</f>
        <v/>
      </c>
      <c r="F20" s="167"/>
      <c r="G20" s="167"/>
      <c r="H20" s="167"/>
      <c r="I20" s="167"/>
      <c r="J20" s="167"/>
      <c r="K20" s="167"/>
      <c r="L20" s="167"/>
      <c r="M20" s="167"/>
      <c r="N20" s="168"/>
      <c r="O20" s="157" t="str">
        <f>IF(入力!L27="","",MID(TEXT(入力!L27,"0000000"),1,1))</f>
        <v/>
      </c>
      <c r="P20" s="160" t="str">
        <f>IF(入力!L27="","",MID(TEXT(入力!L27,"0000000"),2,1))</f>
        <v/>
      </c>
      <c r="Q20" s="216" t="str">
        <f>IF(入力!L27="","",MID(TEXT(入力!L27,"0000000"),3,1))</f>
        <v/>
      </c>
      <c r="R20" s="213" t="str">
        <f>IF(入力!L27="","",MID(TEXT(入力!L27,"0000000"),4,1))</f>
        <v/>
      </c>
      <c r="S20" s="160" t="str">
        <f>IF(入力!L27="","",MID(TEXT(入力!L27,"0000000"),5,1))</f>
        <v/>
      </c>
      <c r="T20" s="160" t="str">
        <f>IF(入力!L27="","",MID(TEXT(入力!L27,"0000000"),6,1))</f>
        <v/>
      </c>
      <c r="U20" s="216" t="str">
        <f>IF(入力!L27="","",MID(TEXT(入力!L27,"0000000"),7,1))</f>
        <v/>
      </c>
      <c r="V20" s="65"/>
      <c r="W20" s="237" t="str">
        <f>IF(入力!M27="","",DBCS(入力!M27))</f>
        <v/>
      </c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8"/>
      <c r="AW20" s="228" t="str">
        <f>IF(入力!K27="","",IF(入力!K27="70歳到達","99",IF(入力!K27="事業所間異動","08",IF(入力!K27="死亡","99",IF(入力!K27="懲戒","99",IF(入力!K27="その他","99",IF(入力!K27="任意脱退","99","error")))))))</f>
        <v/>
      </c>
      <c r="AX20" s="229"/>
      <c r="AY20" s="229"/>
      <c r="AZ20" s="230"/>
    </row>
    <row r="21" spans="4:52" ht="9.9499999999999993" customHeight="1">
      <c r="D21" s="276"/>
      <c r="E21" s="169"/>
      <c r="F21" s="170"/>
      <c r="G21" s="170"/>
      <c r="H21" s="170"/>
      <c r="I21" s="170"/>
      <c r="J21" s="170"/>
      <c r="K21" s="170"/>
      <c r="L21" s="170"/>
      <c r="M21" s="170"/>
      <c r="N21" s="171"/>
      <c r="O21" s="158"/>
      <c r="P21" s="161"/>
      <c r="Q21" s="217"/>
      <c r="R21" s="214"/>
      <c r="S21" s="161"/>
      <c r="T21" s="161"/>
      <c r="U21" s="217"/>
      <c r="V21" s="66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40"/>
      <c r="AW21" s="231"/>
      <c r="AX21" s="232"/>
      <c r="AY21" s="232"/>
      <c r="AZ21" s="233"/>
    </row>
    <row r="22" spans="4:52" ht="9.9499999999999993" customHeight="1">
      <c r="D22" s="276"/>
      <c r="E22" s="169"/>
      <c r="F22" s="170"/>
      <c r="G22" s="170"/>
      <c r="H22" s="170"/>
      <c r="I22" s="170"/>
      <c r="J22" s="170"/>
      <c r="K22" s="170"/>
      <c r="L22" s="170"/>
      <c r="M22" s="170"/>
      <c r="N22" s="171"/>
      <c r="O22" s="158"/>
      <c r="P22" s="161"/>
      <c r="Q22" s="217"/>
      <c r="R22" s="214"/>
      <c r="S22" s="161"/>
      <c r="T22" s="161"/>
      <c r="U22" s="217"/>
      <c r="V22" s="66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40"/>
      <c r="AW22" s="231"/>
      <c r="AX22" s="232"/>
      <c r="AY22" s="232"/>
      <c r="AZ22" s="233"/>
    </row>
    <row r="23" spans="4:52" ht="9.9499999999999993" customHeight="1">
      <c r="D23" s="276"/>
      <c r="E23" s="169"/>
      <c r="F23" s="170"/>
      <c r="G23" s="170"/>
      <c r="H23" s="170"/>
      <c r="I23" s="170"/>
      <c r="J23" s="170"/>
      <c r="K23" s="170"/>
      <c r="L23" s="170"/>
      <c r="M23" s="170"/>
      <c r="N23" s="171"/>
      <c r="O23" s="158"/>
      <c r="P23" s="161"/>
      <c r="Q23" s="217"/>
      <c r="R23" s="214"/>
      <c r="S23" s="161"/>
      <c r="T23" s="161"/>
      <c r="U23" s="217"/>
      <c r="V23" s="66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9"/>
      <c r="AV23" s="240"/>
      <c r="AW23" s="231"/>
      <c r="AX23" s="232"/>
      <c r="AY23" s="232"/>
      <c r="AZ23" s="233"/>
    </row>
    <row r="24" spans="4:52" ht="9.9499999999999993" customHeight="1" thickBot="1">
      <c r="D24" s="277"/>
      <c r="E24" s="172"/>
      <c r="F24" s="173"/>
      <c r="G24" s="173"/>
      <c r="H24" s="173"/>
      <c r="I24" s="173"/>
      <c r="J24" s="173"/>
      <c r="K24" s="173"/>
      <c r="L24" s="173"/>
      <c r="M24" s="173"/>
      <c r="N24" s="174"/>
      <c r="O24" s="159"/>
      <c r="P24" s="162"/>
      <c r="Q24" s="218"/>
      <c r="R24" s="215"/>
      <c r="S24" s="162"/>
      <c r="T24" s="162"/>
      <c r="U24" s="218"/>
      <c r="V24" s="67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2"/>
      <c r="AW24" s="234"/>
      <c r="AX24" s="235"/>
      <c r="AY24" s="235"/>
      <c r="AZ24" s="236"/>
    </row>
    <row r="25" spans="4:52" ht="5.0999999999999996" customHeight="1" thickBot="1"/>
    <row r="26" spans="4:52" ht="12.75" customHeight="1">
      <c r="D26" s="35" t="s">
        <v>19</v>
      </c>
      <c r="E26" s="288" t="s">
        <v>20</v>
      </c>
      <c r="F26" s="289"/>
      <c r="G26" s="289"/>
      <c r="H26" s="289"/>
      <c r="I26" s="289"/>
      <c r="J26" s="289"/>
      <c r="K26" s="289"/>
      <c r="L26" s="289"/>
      <c r="M26" s="289"/>
      <c r="N26" s="290"/>
      <c r="O26" s="272" t="s">
        <v>21</v>
      </c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4"/>
      <c r="AG26" s="291" t="s">
        <v>23</v>
      </c>
      <c r="AH26" s="292"/>
      <c r="AI26" s="272" t="s">
        <v>22</v>
      </c>
      <c r="AJ26" s="273"/>
      <c r="AK26" s="273"/>
      <c r="AL26" s="273"/>
      <c r="AM26" s="273"/>
      <c r="AN26" s="273"/>
      <c r="AO26" s="273"/>
      <c r="AP26" s="273"/>
      <c r="AQ26" s="274"/>
      <c r="AR26" s="272" t="s">
        <v>39</v>
      </c>
      <c r="AS26" s="273"/>
      <c r="AT26" s="273"/>
      <c r="AU26" s="273"/>
      <c r="AV26" s="273"/>
      <c r="AW26" s="273"/>
      <c r="AX26" s="273"/>
      <c r="AY26" s="273"/>
      <c r="AZ26" s="274"/>
    </row>
    <row r="27" spans="4:52" ht="9.9499999999999993" customHeight="1">
      <c r="D27" s="275">
        <v>14</v>
      </c>
      <c r="E27" s="278" t="str">
        <f>IF(入力!E28="","",LEFT(RIGHT(CONCATENATE("          ",入力!E28),10),1))</f>
        <v/>
      </c>
      <c r="F27" s="281" t="str">
        <f>IF(入力!E28="","",MID(RIGHT(CONCATENATE("          ",入力!E28),10),2,1))</f>
        <v/>
      </c>
      <c r="G27" s="281" t="str">
        <f>IF(入力!E28="","",MID(RIGHT(CONCATENATE("          ",入力!E28),10),3,1))</f>
        <v/>
      </c>
      <c r="H27" s="281" t="str">
        <f>IF(入力!E28="","",MID(RIGHT(CONCATENATE("          ",入力!E28),10),4,1))</f>
        <v/>
      </c>
      <c r="I27" s="281" t="str">
        <f>IF(入力!E28="","",MID(RIGHT(CONCATENATE("          ",入力!E28),10),5,1))</f>
        <v/>
      </c>
      <c r="J27" s="281" t="str">
        <f>IF(入力!E28="","",MID(RIGHT(CONCATENATE("          ",入力!E28),10),6,1))</f>
        <v/>
      </c>
      <c r="K27" s="281" t="str">
        <f>IF(入力!E28="","",MID(RIGHT(CONCATENATE("          ",入力!E28),10),7,1))</f>
        <v/>
      </c>
      <c r="L27" s="281" t="str">
        <f>IF(入力!E28="","",MID(RIGHT(CONCATENATE("          ",入力!E28),10),8,1))</f>
        <v/>
      </c>
      <c r="M27" s="281" t="str">
        <f>IF(入力!E28="","",MID(RIGHT(CONCATENATE("          ",入力!E28),10),9,1))</f>
        <v/>
      </c>
      <c r="N27" s="284" t="str">
        <f>IF(入力!E28="","",RIGHT(RIGHT(CONCATENATE("          ",入力!E28),10),1))</f>
        <v/>
      </c>
      <c r="O27" s="25" t="s">
        <v>24</v>
      </c>
      <c r="P27" s="328" t="str">
        <f>IF(入力!F28="","",入力!F28)</f>
        <v/>
      </c>
      <c r="Q27" s="328"/>
      <c r="R27" s="328"/>
      <c r="S27" s="328"/>
      <c r="T27" s="328"/>
      <c r="U27" s="328"/>
      <c r="V27" s="328"/>
      <c r="W27" s="329"/>
      <c r="X27" s="26" t="s">
        <v>25</v>
      </c>
      <c r="Y27" s="328" t="str">
        <f>IF(入力!G28="","",入力!G28)</f>
        <v/>
      </c>
      <c r="Z27" s="328"/>
      <c r="AA27" s="328"/>
      <c r="AB27" s="328"/>
      <c r="AC27" s="328"/>
      <c r="AD27" s="328"/>
      <c r="AE27" s="328"/>
      <c r="AF27" s="334"/>
      <c r="AG27" s="322" t="str">
        <f>IF(入力!H28="","",入力!H28)</f>
        <v/>
      </c>
      <c r="AH27" s="323"/>
      <c r="AI27" s="338" t="str">
        <f>IF(入力!I28="","",IF((VALUE(TEXT(入力!I28,"yyyymmdd"))-20190501)&gt;=0,"令和",IF((VALUE(TEXT(入力!I28,"yyyymmdd"))-19890108)&gt;=0,"平成","昭和")))</f>
        <v/>
      </c>
      <c r="AJ27" s="339" t="str">
        <f t="shared" ref="AI27:AK32" si="8">IF($B27="","",IF((VALUE(TEXT($B27,"yyyymmdd"))-20190501)&gt;=0,"9 ： 令和",IF((VALUE(TEXT($B27,"yyyymmdd"))-19890108)&gt;=0,"7 ： 平成","5 ： 昭和")))</f>
        <v/>
      </c>
      <c r="AK27" s="340" t="str">
        <f t="shared" si="8"/>
        <v/>
      </c>
      <c r="AL27" s="293" t="str">
        <f>IF(入力!I28="","",IF((VALUE(TEXT(入力!I28,"yyyymmdd"))-20190501)&lt;0,LEFT(IF((VALUE(TEXT(入力!I28,"yyyymmdd"))-19890108)&gt;=0,RIGHT(CONCATENATE("0",TEXT(入力!I28,"yyyymmdd")-19880000),6),TEXT(入力!I28,"yyyymmdd")-19250000),1),IF((TEXT(入力!I28,"yyyymmdd")-20180000)&lt;100000,0,LEFT(TEXT(入力!I28,"yyyymmdd")-20180000,1))))</f>
        <v/>
      </c>
      <c r="AM27" s="296" t="str">
        <f>IF(入力!I28="","",IF((VALUE(TEXT(入力!I28,"yyyymmdd"))-20190501)&lt;0,MID(IF((VALUE(TEXT(入力!I28,"yyyymmdd"))-19890108)&gt;=0,RIGHT(CONCATENATE("0",TEXT(入力!I28,"yyyymmdd")-19880000),6),TEXT(入力!I28,"yyyymmdd")-19250000),2,1),IF((TEXT(入力!I28,"yyyymmdd")-20180000)&lt;100000,LEFT(TEXT(入力!I28,"yyyymmdd")-20180000,1),MID(TEXT(入力!I28,"yyyymmdd")-20180000,2,1))))</f>
        <v/>
      </c>
      <c r="AN27" s="293" t="str">
        <f>IF(入力!I28="","",IF((VALUE(TEXT(入力!I28,"yyyymmdd"))-20190501)&lt;0,MID(IF((VALUE(TEXT(入力!I28,"yyyymmdd"))-19890108)&gt;=0,RIGHT(CONCATENATE("0",TEXT(入力!I28,"yyyymmdd")-19880000),6),TEXT(入力!I28,"yyyymmdd")-19250000),3,1),IF((TEXT(入力!I28,"yyyymmdd")-20180000)&lt;100000,MID(TEXT(入力!I28,"yyyymmdd")-20180000,2,1),MID(TEXT(入力!I28,"yyyymmdd")-20180000,3,1))))</f>
        <v/>
      </c>
      <c r="AO27" s="296" t="str">
        <f>IF(入力!I28="","",IF((VALUE(TEXT(入力!I28,"yyyymmdd"))-20190501)&lt;0,MID(IF((VALUE(TEXT(入力!I28,"yyyymmdd"))-19890108)&gt;=0,RIGHT(CONCATENATE("0",TEXT(入力!I28,"yyyymmdd")-19880000),6),TEXT(入力!I28,"yyyymmdd")-19250000),4,1),IF((TEXT(入力!I28,"yyyymmdd")-20180000)&lt;100000,MID(TEXT(入力!I28,"yyyymmdd")-20180000,3,1),MID(TEXT(入力!I28,"yyyymmdd")-20180000,4,1))))</f>
        <v/>
      </c>
      <c r="AP27" s="293" t="str">
        <f>IF(入力!I28="","",IF((VALUE(TEXT(入力!I28,"yyyymmdd"))-20190501)&lt;0,MID(IF((VALUE(TEXT(入力!I28,"yyyymmdd"))-19890108)&gt;=0,RIGHT(CONCATENATE("0",TEXT(入力!I28,"yyyymmdd")-19880000),6),TEXT(入力!I28,"yyyymmdd")-19250000),5,1),IF((TEXT(入力!I28,"yyyymmdd")-20180000)&lt;100000,MID(TEXT(入力!I28,"yyyymmdd")-20180000,4,1),MID(TEXT(入力!I28,"yyyymmdd")-20180000,5,1))))</f>
        <v/>
      </c>
      <c r="AQ27" s="284" t="str">
        <f>IF(入力!I28="","",IF((VALUE(TEXT(入力!I28,"yyyymmdd"))-20190501)&lt;0,RIGHT(IF((VALUE(TEXT(入力!I28,"yyyymmdd"))-19890108)&gt;=0,RIGHT(CONCATENATE("0",TEXT(入力!I28,"yyyymmdd")-19880000),6),TEXT(入力!I28,"yyyymmdd")-19250000),1),RIGHT(TEXT(入力!I28,"yyyymmdd")-20180000,1)))</f>
        <v/>
      </c>
      <c r="AR27" s="338" t="str">
        <f>IF(入力!J28="","",IF((VALUE(TEXT(入力!J28,"yyyymmdd"))-20190501)&gt;=0,"令和",IF((VALUE(TEXT(入力!J28,"yyyymmdd"))-19890108)&gt;=0,"平成","昭和")))</f>
        <v/>
      </c>
      <c r="AS27" s="339" t="str">
        <f t="shared" ref="AR27:AT32" si="9">IF($B27="","",IF((VALUE(TEXT($B27,"yyyymmdd"))-20190501)&gt;=0,"9 ： 令和",IF((VALUE(TEXT($B27,"yyyymmdd"))-19890108)&gt;=0,"7 ： 平成","5 ： 昭和")))</f>
        <v/>
      </c>
      <c r="AT27" s="340" t="str">
        <f t="shared" si="9"/>
        <v/>
      </c>
      <c r="AU27" s="293" t="str">
        <f>IF(入力!J28="","",IF((VALUE(TEXT(入力!J28,"yyyymmdd"))-20181001)&lt;0,"×",IF((VALUE(TEXT(入力!J28,"yyyymmdd")))&lt;20190501,LEFT(TEXT(入力!J28,"yyyymmdd")-19880000,1),IF((TEXT(入力!J28,"yyyymmdd")-20180000)&lt;100000,0,LEFT(TEXT(入力!J28,"yyyymmdd")-20180000,1)))))</f>
        <v/>
      </c>
      <c r="AV27" s="296" t="str">
        <f>IF(入力!J28="","",IF((VALUE(TEXT(入力!J28,"yyyymmdd"))-20181001)&lt;0,"×",IF((VALUE(TEXT(入力!J28,"yyyymmdd")))&lt;20190501,MID(TEXT(入力!J28,"yyyymmdd")-19880000,2,1),IF((TEXT(入力!J28,"yyyymmdd")-20180000)&lt;100000,LEFT(TEXT(入力!J28,"yyyymmdd")-20180000,1),MID(TEXT(入力!J28,"yyyymmdd")-20180000,2,1)))))</f>
        <v/>
      </c>
      <c r="AW27" s="293" t="str">
        <f>IF(入力!J28="","",IF((VALUE(TEXT(入力!J28,"yyyymmdd"))-20181001)&lt;0,"×",IF((VALUE(TEXT(入力!J28,"yyyymmdd")))&lt;20190501,MID(TEXT(入力!J28,"yyyymmdd")-19880000,3,1),IF((TEXT(入力!J28,"yyyymmdd")-20180000)&lt;100000,MID(TEXT(入力!J28,"yyyymmdd")-20180000,2,1),MID(TEXT(入力!J28,"yyyymmdd")-20180000,3,1)))))</f>
        <v/>
      </c>
      <c r="AX27" s="296" t="str">
        <f>IF(入力!J28="","",IF((VALUE(TEXT(入力!J28,"yyyymmdd"))-20181001)&lt;0,"×",IF((VALUE(TEXT(入力!J28,"yyyymmdd")))&lt;20190501,MID(TEXT(入力!J28,"yyyymmdd")-19880000,4,1),IF((TEXT(入力!J28,"yyyymmdd")-20180000)&lt;100000,MID(TEXT(入力!J28,"yyyymmdd")-20180000,3,1),MID(TEXT(入力!J28,"yyyymmdd")-20180000,4,1)))))</f>
        <v/>
      </c>
      <c r="AY27" s="293" t="str">
        <f>IF(入力!J28="","",IF((VALUE(TEXT(入力!J28,"yyyymmdd"))-20181001)&lt;0,"×",IF((VALUE(TEXT(入力!J28,"yyyymmdd")))&lt;20190501,MID(TEXT(入力!J28,"yyyymmdd")-19880000,5,1),IF((TEXT(入力!J28,"yyyymmdd")-20180000)&lt;100000,MID(TEXT(入力!J28,"yyyymmdd")-20180000,4,1),MID(TEXT(入力!J28,"yyyymmdd")-20180000,5,1)))))</f>
        <v/>
      </c>
      <c r="AZ27" s="284" t="str">
        <f>IF(入力!J28="","",IF((VALUE(TEXT(入力!J28,"yyyymmdd"))-20181001)&lt;0,"×",IF((VALUE(TEXT(入力!J28,"yyyymmdd")))&lt;20190501,RIGHT(TEXT(入力!J28,"yyyymmdd")-19880000,1),RIGHT(TEXT(入力!J28,"yyyymmdd")-20180000,1))))</f>
        <v/>
      </c>
    </row>
    <row r="28" spans="4:52" ht="9.9499999999999993" customHeight="1">
      <c r="D28" s="276"/>
      <c r="E28" s="279"/>
      <c r="F28" s="282"/>
      <c r="G28" s="282"/>
      <c r="H28" s="282"/>
      <c r="I28" s="282"/>
      <c r="J28" s="282"/>
      <c r="K28" s="282"/>
      <c r="L28" s="282"/>
      <c r="M28" s="282"/>
      <c r="N28" s="285"/>
      <c r="O28" s="5"/>
      <c r="P28" s="330"/>
      <c r="Q28" s="330"/>
      <c r="R28" s="330"/>
      <c r="S28" s="330"/>
      <c r="T28" s="330"/>
      <c r="U28" s="330"/>
      <c r="V28" s="330"/>
      <c r="W28" s="331"/>
      <c r="X28" s="6"/>
      <c r="Y28" s="330"/>
      <c r="Z28" s="330"/>
      <c r="AA28" s="330"/>
      <c r="AB28" s="330"/>
      <c r="AC28" s="330"/>
      <c r="AD28" s="330"/>
      <c r="AE28" s="330"/>
      <c r="AF28" s="335"/>
      <c r="AG28" s="324"/>
      <c r="AH28" s="325"/>
      <c r="AI28" s="341" t="str">
        <f t="shared" si="8"/>
        <v/>
      </c>
      <c r="AJ28" s="342" t="str">
        <f t="shared" si="8"/>
        <v/>
      </c>
      <c r="AK28" s="343" t="str">
        <f t="shared" si="8"/>
        <v/>
      </c>
      <c r="AL28" s="294" t="str">
        <f t="shared" ref="AL28:AL32" si="10">IF($B28="","",IF((VALUE(TEXT(AK28,"yyyymmdd"))-20190501)&lt;0,LEFT(IF((VALUE(TEXT(AK28,"yyyymmdd"))-19890108)&gt;=0,RIGHT(CONCATENATE("0",TEXT($B28,"yyyymmdd")-19880000),6),TEXT($B28,"yyyymmdd")-19250000),1),IF((TEXT($B28,"yyyymmdd")-20180000)&lt;100000,0,LEFT(TEXT($B28,"yyyymmdd")-20180000,1))))</f>
        <v/>
      </c>
      <c r="AM28" s="297" t="str">
        <f t="shared" ref="AM28:AM32" si="11">IF($B28="","",IF((VALUE(TEXT(AK28,"yyyymmdd"))-20190501)&lt;0,MID(IF((VALUE(TEXT($B28,"yyyymmdd"))-19890108)&gt;=0,RIGHT(CONCATENATE("0",TEXT($B28,"yyyymmdd")-19880000),6),TEXT($B28,"yyyymmdd")-19250000),2,1),IF((TEXT($B28,"yyyymmdd")-20180000)&lt;100000,LEFT(TEXT($B28,"yyyymmdd")-20180000,1),MID(TEXT($B28,"yyyymmdd")-20180000,2,1))))</f>
        <v/>
      </c>
      <c r="AN28" s="294" t="str">
        <f t="shared" ref="AN28:AN32" si="12">IF($B28="","",IF((VALUE(TEXT(AK28,"yyyymmdd"))-20190501)&lt;0,MID(IF((VALUE(TEXT($B28,"yyyymmdd"))-19890108)&gt;=0,RIGHT(CONCATENATE("0",TEXT($B28,"yyyymmdd")-19880000),6),TEXT($B28,"yyyymmdd")-19250000),3,1),IF((TEXT($B28,"yyyymmdd")-20180000)&lt;100000,MID(TEXT($B28,"yyyymmdd")-20180000,2,1),MID(TEXT($B28,"yyyymmdd")-20180000,3,1))))</f>
        <v/>
      </c>
      <c r="AO28" s="297" t="str">
        <f t="shared" ref="AO28:AO32" si="13">IF($B28="","",IF((VALUE(TEXT(AK28,"yyyymmdd"))-20190501)&lt;0,MID(IF((VALUE(TEXT($B28,"yyyymmdd"))-19890108)&gt;=0,RIGHT(CONCATENATE("0",TEXT($B28,"yyyymmdd")-19880000),6),TEXT($B28,"yyyymmdd")-19250000),4,1),IF((TEXT($B28,"yyyymmdd")-20180000)&lt;100000,MID(TEXT($B28,"yyyymmdd")-20180000,3,1),MID(TEXT($B28,"yyyymmdd")-20180000,4,1))))</f>
        <v/>
      </c>
      <c r="AP28" s="294" t="str">
        <f t="shared" ref="AP28:AP32" si="14">IF($B28="","",IF((VALUE(TEXT(AK28,"yyyymmdd"))-20190501)&lt;0,MID(IF((VALUE(TEXT($B28,"yyyymmdd"))-19890108)&gt;=0,RIGHT(CONCATENATE("0",TEXT($B28,"yyyymmdd")-19880000),6),TEXT($B28,"yyyymmdd")-19250000),5,1),IF((TEXT($B28,"yyyymmdd")-20180000)&lt;100000,MID(TEXT($B28,"yyyymmdd")-20180000,4,1),MID(TEXT($B28,"yyyymmdd")-20180000,5,1))))</f>
        <v/>
      </c>
      <c r="AQ28" s="285" t="str">
        <f t="shared" ref="AQ28:AQ32" si="15">IF($B28="","",IF((VALUE(TEXT(AK28,"yyyymmdd"))-20190501)&lt;0,RIGHT(IF((VALUE(TEXT($B28,"yyyymmdd"))-19890108)&gt;=0,RIGHT(CONCATENATE("0",TEXT($B28,"yyyymmdd")-19880000),6),TEXT($B28,"yyyymmdd")-19250000),1),RIGHT(TEXT($B28,"yyyymmdd")-20180000,1)))</f>
        <v/>
      </c>
      <c r="AR28" s="341" t="str">
        <f t="shared" si="9"/>
        <v/>
      </c>
      <c r="AS28" s="342" t="str">
        <f t="shared" si="9"/>
        <v/>
      </c>
      <c r="AT28" s="343" t="str">
        <f t="shared" si="9"/>
        <v/>
      </c>
      <c r="AU28" s="294"/>
      <c r="AV28" s="297"/>
      <c r="AW28" s="294"/>
      <c r="AX28" s="297"/>
      <c r="AY28" s="294"/>
      <c r="AZ28" s="285"/>
    </row>
    <row r="29" spans="4:52" ht="9.9499999999999993" customHeight="1">
      <c r="D29" s="276"/>
      <c r="E29" s="279"/>
      <c r="F29" s="282"/>
      <c r="G29" s="282"/>
      <c r="H29" s="282"/>
      <c r="I29" s="282"/>
      <c r="J29" s="282"/>
      <c r="K29" s="282"/>
      <c r="L29" s="282"/>
      <c r="M29" s="282"/>
      <c r="N29" s="285"/>
      <c r="O29" s="5"/>
      <c r="P29" s="330"/>
      <c r="Q29" s="330"/>
      <c r="R29" s="330"/>
      <c r="S29" s="330"/>
      <c r="T29" s="330"/>
      <c r="U29" s="330"/>
      <c r="V29" s="330"/>
      <c r="W29" s="331"/>
      <c r="X29" s="6"/>
      <c r="Y29" s="330"/>
      <c r="Z29" s="330"/>
      <c r="AA29" s="330"/>
      <c r="AB29" s="330"/>
      <c r="AC29" s="330"/>
      <c r="AD29" s="330"/>
      <c r="AE29" s="330"/>
      <c r="AF29" s="335"/>
      <c r="AG29" s="324"/>
      <c r="AH29" s="325"/>
      <c r="AI29" s="341" t="str">
        <f t="shared" si="8"/>
        <v/>
      </c>
      <c r="AJ29" s="342" t="str">
        <f t="shared" si="8"/>
        <v/>
      </c>
      <c r="AK29" s="343" t="str">
        <f t="shared" si="8"/>
        <v/>
      </c>
      <c r="AL29" s="294" t="str">
        <f t="shared" si="10"/>
        <v/>
      </c>
      <c r="AM29" s="297" t="str">
        <f t="shared" si="11"/>
        <v/>
      </c>
      <c r="AN29" s="294" t="str">
        <f t="shared" si="12"/>
        <v/>
      </c>
      <c r="AO29" s="297" t="str">
        <f t="shared" si="13"/>
        <v/>
      </c>
      <c r="AP29" s="294" t="str">
        <f t="shared" si="14"/>
        <v/>
      </c>
      <c r="AQ29" s="285" t="str">
        <f t="shared" si="15"/>
        <v/>
      </c>
      <c r="AR29" s="341" t="str">
        <f t="shared" si="9"/>
        <v/>
      </c>
      <c r="AS29" s="342" t="str">
        <f t="shared" si="9"/>
        <v/>
      </c>
      <c r="AT29" s="343" t="str">
        <f t="shared" si="9"/>
        <v/>
      </c>
      <c r="AU29" s="294"/>
      <c r="AV29" s="297"/>
      <c r="AW29" s="294"/>
      <c r="AX29" s="297"/>
      <c r="AY29" s="294"/>
      <c r="AZ29" s="285"/>
    </row>
    <row r="30" spans="4:52" ht="9.9499999999999993" customHeight="1">
      <c r="D30" s="276"/>
      <c r="E30" s="279"/>
      <c r="F30" s="282"/>
      <c r="G30" s="282"/>
      <c r="H30" s="282"/>
      <c r="I30" s="282"/>
      <c r="J30" s="282"/>
      <c r="K30" s="282"/>
      <c r="L30" s="282"/>
      <c r="M30" s="282"/>
      <c r="N30" s="285"/>
      <c r="O30" s="5"/>
      <c r="P30" s="330"/>
      <c r="Q30" s="330"/>
      <c r="R30" s="330"/>
      <c r="S30" s="330"/>
      <c r="T30" s="330"/>
      <c r="U30" s="330"/>
      <c r="V30" s="330"/>
      <c r="W30" s="331"/>
      <c r="X30" s="6"/>
      <c r="Y30" s="330"/>
      <c r="Z30" s="330"/>
      <c r="AA30" s="330"/>
      <c r="AB30" s="330"/>
      <c r="AC30" s="330"/>
      <c r="AD30" s="330"/>
      <c r="AE30" s="330"/>
      <c r="AF30" s="335"/>
      <c r="AG30" s="324"/>
      <c r="AH30" s="325"/>
      <c r="AI30" s="341" t="str">
        <f t="shared" si="8"/>
        <v/>
      </c>
      <c r="AJ30" s="342" t="str">
        <f t="shared" si="8"/>
        <v/>
      </c>
      <c r="AK30" s="343" t="str">
        <f t="shared" si="8"/>
        <v/>
      </c>
      <c r="AL30" s="294" t="str">
        <f t="shared" si="10"/>
        <v/>
      </c>
      <c r="AM30" s="297" t="str">
        <f t="shared" si="11"/>
        <v/>
      </c>
      <c r="AN30" s="294" t="str">
        <f t="shared" si="12"/>
        <v/>
      </c>
      <c r="AO30" s="297" t="str">
        <f t="shared" si="13"/>
        <v/>
      </c>
      <c r="AP30" s="294" t="str">
        <f t="shared" si="14"/>
        <v/>
      </c>
      <c r="AQ30" s="285" t="str">
        <f t="shared" si="15"/>
        <v/>
      </c>
      <c r="AR30" s="341" t="str">
        <f t="shared" si="9"/>
        <v/>
      </c>
      <c r="AS30" s="342" t="str">
        <f t="shared" si="9"/>
        <v/>
      </c>
      <c r="AT30" s="343" t="str">
        <f t="shared" si="9"/>
        <v/>
      </c>
      <c r="AU30" s="294"/>
      <c r="AV30" s="297"/>
      <c r="AW30" s="294"/>
      <c r="AX30" s="297"/>
      <c r="AY30" s="294"/>
      <c r="AZ30" s="285"/>
    </row>
    <row r="31" spans="4:52" ht="9.9499999999999993" customHeight="1">
      <c r="D31" s="276"/>
      <c r="E31" s="279"/>
      <c r="F31" s="282"/>
      <c r="G31" s="282"/>
      <c r="H31" s="282"/>
      <c r="I31" s="282"/>
      <c r="J31" s="282"/>
      <c r="K31" s="282"/>
      <c r="L31" s="282"/>
      <c r="M31" s="282"/>
      <c r="N31" s="285"/>
      <c r="O31" s="5"/>
      <c r="P31" s="330"/>
      <c r="Q31" s="330"/>
      <c r="R31" s="330"/>
      <c r="S31" s="330"/>
      <c r="T31" s="330"/>
      <c r="U31" s="330"/>
      <c r="V31" s="330"/>
      <c r="W31" s="331"/>
      <c r="X31" s="7"/>
      <c r="Y31" s="330"/>
      <c r="Z31" s="330"/>
      <c r="AA31" s="330"/>
      <c r="AB31" s="330"/>
      <c r="AC31" s="330"/>
      <c r="AD31" s="330"/>
      <c r="AE31" s="330"/>
      <c r="AF31" s="335"/>
      <c r="AG31" s="324"/>
      <c r="AH31" s="325"/>
      <c r="AI31" s="341" t="str">
        <f t="shared" si="8"/>
        <v/>
      </c>
      <c r="AJ31" s="342" t="str">
        <f t="shared" si="8"/>
        <v/>
      </c>
      <c r="AK31" s="343" t="str">
        <f t="shared" si="8"/>
        <v/>
      </c>
      <c r="AL31" s="294" t="str">
        <f t="shared" si="10"/>
        <v/>
      </c>
      <c r="AM31" s="297" t="str">
        <f t="shared" si="11"/>
        <v/>
      </c>
      <c r="AN31" s="294" t="str">
        <f t="shared" si="12"/>
        <v/>
      </c>
      <c r="AO31" s="297" t="str">
        <f t="shared" si="13"/>
        <v/>
      </c>
      <c r="AP31" s="294" t="str">
        <f t="shared" si="14"/>
        <v/>
      </c>
      <c r="AQ31" s="285" t="str">
        <f t="shared" si="15"/>
        <v/>
      </c>
      <c r="AR31" s="341" t="str">
        <f t="shared" si="9"/>
        <v/>
      </c>
      <c r="AS31" s="342" t="str">
        <f t="shared" si="9"/>
        <v/>
      </c>
      <c r="AT31" s="343" t="str">
        <f t="shared" si="9"/>
        <v/>
      </c>
      <c r="AU31" s="294"/>
      <c r="AV31" s="297"/>
      <c r="AW31" s="294"/>
      <c r="AX31" s="297"/>
      <c r="AY31" s="294"/>
      <c r="AZ31" s="285"/>
    </row>
    <row r="32" spans="4:52" ht="9.9499999999999993" customHeight="1" thickBot="1">
      <c r="D32" s="276"/>
      <c r="E32" s="280"/>
      <c r="F32" s="283"/>
      <c r="G32" s="283"/>
      <c r="H32" s="283"/>
      <c r="I32" s="283"/>
      <c r="J32" s="283"/>
      <c r="K32" s="283"/>
      <c r="L32" s="283"/>
      <c r="M32" s="283"/>
      <c r="N32" s="286"/>
      <c r="O32" s="8"/>
      <c r="P32" s="332"/>
      <c r="Q32" s="332"/>
      <c r="R32" s="332"/>
      <c r="S32" s="332"/>
      <c r="T32" s="332"/>
      <c r="U32" s="332"/>
      <c r="V32" s="332"/>
      <c r="W32" s="333"/>
      <c r="X32" s="9"/>
      <c r="Y32" s="332"/>
      <c r="Z32" s="332"/>
      <c r="AA32" s="332"/>
      <c r="AB32" s="332"/>
      <c r="AC32" s="332"/>
      <c r="AD32" s="332"/>
      <c r="AE32" s="332"/>
      <c r="AF32" s="336"/>
      <c r="AG32" s="326"/>
      <c r="AH32" s="327"/>
      <c r="AI32" s="344" t="str">
        <f t="shared" si="8"/>
        <v/>
      </c>
      <c r="AJ32" s="345" t="str">
        <f t="shared" si="8"/>
        <v/>
      </c>
      <c r="AK32" s="346" t="str">
        <f t="shared" si="8"/>
        <v/>
      </c>
      <c r="AL32" s="295" t="str">
        <f t="shared" si="10"/>
        <v/>
      </c>
      <c r="AM32" s="298" t="str">
        <f t="shared" si="11"/>
        <v/>
      </c>
      <c r="AN32" s="295" t="str">
        <f t="shared" si="12"/>
        <v/>
      </c>
      <c r="AO32" s="298" t="str">
        <f t="shared" si="13"/>
        <v/>
      </c>
      <c r="AP32" s="295" t="str">
        <f t="shared" si="14"/>
        <v/>
      </c>
      <c r="AQ32" s="286" t="str">
        <f t="shared" si="15"/>
        <v/>
      </c>
      <c r="AR32" s="344" t="str">
        <f t="shared" si="9"/>
        <v/>
      </c>
      <c r="AS32" s="345" t="str">
        <f t="shared" si="9"/>
        <v/>
      </c>
      <c r="AT32" s="346" t="str">
        <f t="shared" si="9"/>
        <v/>
      </c>
      <c r="AU32" s="295"/>
      <c r="AV32" s="298"/>
      <c r="AW32" s="295"/>
      <c r="AX32" s="298"/>
      <c r="AY32" s="295"/>
      <c r="AZ32" s="286"/>
    </row>
    <row r="33" spans="4:52" ht="12.75" customHeight="1">
      <c r="D33" s="276"/>
      <c r="E33" s="272" t="s">
        <v>40</v>
      </c>
      <c r="F33" s="273"/>
      <c r="G33" s="273"/>
      <c r="H33" s="273"/>
      <c r="I33" s="273"/>
      <c r="J33" s="273"/>
      <c r="K33" s="273"/>
      <c r="L33" s="273"/>
      <c r="M33" s="273"/>
      <c r="N33" s="274"/>
      <c r="O33" s="272" t="s">
        <v>41</v>
      </c>
      <c r="P33" s="273"/>
      <c r="Q33" s="273"/>
      <c r="R33" s="273"/>
      <c r="S33" s="273"/>
      <c r="T33" s="273"/>
      <c r="U33" s="287"/>
      <c r="V33" s="222" t="s">
        <v>42</v>
      </c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6"/>
      <c r="AW33" s="219" t="s">
        <v>89</v>
      </c>
      <c r="AX33" s="220"/>
      <c r="AY33" s="220"/>
      <c r="AZ33" s="221"/>
    </row>
    <row r="34" spans="4:52" ht="9.9499999999999993" customHeight="1">
      <c r="D34" s="276"/>
      <c r="E34" s="166" t="str">
        <f>IF(入力!K28="","",IF(入力!K28="70歳到達","70歳到達(10)",IF(入力!K28="事業所間異動","事業所間異動(-)",IF(入力!K28="死亡","死亡(60)",IF(入力!K28="懲戒","懲戒(44)",IF(入力!K28="その他","その他(01)",IF(入力!K28="任意脱退","任意脱退(41)","error")))))))</f>
        <v/>
      </c>
      <c r="F34" s="167"/>
      <c r="G34" s="167"/>
      <c r="H34" s="167"/>
      <c r="I34" s="167"/>
      <c r="J34" s="167"/>
      <c r="K34" s="167"/>
      <c r="L34" s="167"/>
      <c r="M34" s="167"/>
      <c r="N34" s="168"/>
      <c r="O34" s="157" t="str">
        <f>IF(入力!L28="","",MID(TEXT(入力!L28,"0000000"),1,1))</f>
        <v/>
      </c>
      <c r="P34" s="160" t="str">
        <f>IF(入力!L28="","",MID(TEXT(入力!L28,"0000000"),2,1))</f>
        <v/>
      </c>
      <c r="Q34" s="216" t="str">
        <f>IF(入力!L28="","",MID(TEXT(入力!L28,"0000000"),3,1))</f>
        <v/>
      </c>
      <c r="R34" s="213" t="str">
        <f>IF(入力!L28="","",MID(TEXT(入力!L28,"0000000"),4,1))</f>
        <v/>
      </c>
      <c r="S34" s="160" t="str">
        <f>IF(入力!L28="","",MID(TEXT(入力!L28,"0000000"),5,1))</f>
        <v/>
      </c>
      <c r="T34" s="160" t="str">
        <f>IF(入力!L28="","",MID(TEXT(入力!L28,"0000000"),6,1))</f>
        <v/>
      </c>
      <c r="U34" s="216" t="str">
        <f>IF(入力!L28="","",MID(TEXT(入力!L28,"0000000"),7,1))</f>
        <v/>
      </c>
      <c r="V34" s="65"/>
      <c r="W34" s="237" t="str">
        <f>IF(入力!M28="","",DBCS(入力!M28))</f>
        <v/>
      </c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  <c r="AQ34" s="237"/>
      <c r="AR34" s="237"/>
      <c r="AS34" s="237"/>
      <c r="AT34" s="237"/>
      <c r="AU34" s="237"/>
      <c r="AV34" s="238"/>
      <c r="AW34" s="228" t="str">
        <f>IF(入力!K28="","",IF(入力!K28="70歳到達","99",IF(入力!K28="事業所間異動","08",IF(入力!K28="死亡","99",IF(入力!K28="懲戒","99",IF(入力!K28="その他","99",IF(入力!K28="任意脱退","99","error")))))))</f>
        <v/>
      </c>
      <c r="AX34" s="229"/>
      <c r="AY34" s="229"/>
      <c r="AZ34" s="230"/>
    </row>
    <row r="35" spans="4:52" ht="9.9499999999999993" customHeight="1">
      <c r="D35" s="276"/>
      <c r="E35" s="169"/>
      <c r="F35" s="170"/>
      <c r="G35" s="170"/>
      <c r="H35" s="170"/>
      <c r="I35" s="170"/>
      <c r="J35" s="170"/>
      <c r="K35" s="170"/>
      <c r="L35" s="170"/>
      <c r="M35" s="170"/>
      <c r="N35" s="171"/>
      <c r="O35" s="158"/>
      <c r="P35" s="161"/>
      <c r="Q35" s="217"/>
      <c r="R35" s="214"/>
      <c r="S35" s="161"/>
      <c r="T35" s="161"/>
      <c r="U35" s="217"/>
      <c r="V35" s="66"/>
      <c r="W35" s="239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39"/>
      <c r="AI35" s="239"/>
      <c r="AJ35" s="239"/>
      <c r="AK35" s="239"/>
      <c r="AL35" s="239"/>
      <c r="AM35" s="239"/>
      <c r="AN35" s="239"/>
      <c r="AO35" s="239"/>
      <c r="AP35" s="239"/>
      <c r="AQ35" s="239"/>
      <c r="AR35" s="239"/>
      <c r="AS35" s="239"/>
      <c r="AT35" s="239"/>
      <c r="AU35" s="239"/>
      <c r="AV35" s="240"/>
      <c r="AW35" s="231"/>
      <c r="AX35" s="232"/>
      <c r="AY35" s="232"/>
      <c r="AZ35" s="233"/>
    </row>
    <row r="36" spans="4:52" ht="9.9499999999999993" customHeight="1">
      <c r="D36" s="276"/>
      <c r="E36" s="169"/>
      <c r="F36" s="170"/>
      <c r="G36" s="170"/>
      <c r="H36" s="170"/>
      <c r="I36" s="170"/>
      <c r="J36" s="170"/>
      <c r="K36" s="170"/>
      <c r="L36" s="170"/>
      <c r="M36" s="170"/>
      <c r="N36" s="171"/>
      <c r="O36" s="158"/>
      <c r="P36" s="161"/>
      <c r="Q36" s="217"/>
      <c r="R36" s="214"/>
      <c r="S36" s="161"/>
      <c r="T36" s="161"/>
      <c r="U36" s="217"/>
      <c r="V36" s="66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39"/>
      <c r="AL36" s="239"/>
      <c r="AM36" s="239"/>
      <c r="AN36" s="239"/>
      <c r="AO36" s="239"/>
      <c r="AP36" s="239"/>
      <c r="AQ36" s="239"/>
      <c r="AR36" s="239"/>
      <c r="AS36" s="239"/>
      <c r="AT36" s="239"/>
      <c r="AU36" s="239"/>
      <c r="AV36" s="240"/>
      <c r="AW36" s="231"/>
      <c r="AX36" s="232"/>
      <c r="AY36" s="232"/>
      <c r="AZ36" s="233"/>
    </row>
    <row r="37" spans="4:52" ht="9.9499999999999993" customHeight="1">
      <c r="D37" s="276"/>
      <c r="E37" s="169"/>
      <c r="F37" s="170"/>
      <c r="G37" s="170"/>
      <c r="H37" s="170"/>
      <c r="I37" s="170"/>
      <c r="J37" s="170"/>
      <c r="K37" s="170"/>
      <c r="L37" s="170"/>
      <c r="M37" s="170"/>
      <c r="N37" s="171"/>
      <c r="O37" s="158"/>
      <c r="P37" s="161"/>
      <c r="Q37" s="217"/>
      <c r="R37" s="214"/>
      <c r="S37" s="161"/>
      <c r="T37" s="161"/>
      <c r="U37" s="217"/>
      <c r="V37" s="66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239"/>
      <c r="AK37" s="239"/>
      <c r="AL37" s="239"/>
      <c r="AM37" s="239"/>
      <c r="AN37" s="239"/>
      <c r="AO37" s="239"/>
      <c r="AP37" s="239"/>
      <c r="AQ37" s="239"/>
      <c r="AR37" s="239"/>
      <c r="AS37" s="239"/>
      <c r="AT37" s="239"/>
      <c r="AU37" s="239"/>
      <c r="AV37" s="240"/>
      <c r="AW37" s="231"/>
      <c r="AX37" s="232"/>
      <c r="AY37" s="232"/>
      <c r="AZ37" s="233"/>
    </row>
    <row r="38" spans="4:52" ht="9.9499999999999993" customHeight="1" thickBot="1">
      <c r="D38" s="277"/>
      <c r="E38" s="172"/>
      <c r="F38" s="173"/>
      <c r="G38" s="173"/>
      <c r="H38" s="173"/>
      <c r="I38" s="173"/>
      <c r="J38" s="173"/>
      <c r="K38" s="173"/>
      <c r="L38" s="173"/>
      <c r="M38" s="173"/>
      <c r="N38" s="174"/>
      <c r="O38" s="159"/>
      <c r="P38" s="162"/>
      <c r="Q38" s="218"/>
      <c r="R38" s="215"/>
      <c r="S38" s="162"/>
      <c r="T38" s="162"/>
      <c r="U38" s="218"/>
      <c r="V38" s="67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2"/>
      <c r="AW38" s="234"/>
      <c r="AX38" s="235"/>
      <c r="AY38" s="235"/>
      <c r="AZ38" s="236"/>
    </row>
    <row r="39" spans="4:52" ht="5.0999999999999996" customHeight="1" thickBot="1">
      <c r="D39" s="11"/>
      <c r="E39" s="11"/>
      <c r="F39" s="16"/>
      <c r="G39" s="10"/>
      <c r="H39" s="16"/>
      <c r="I39" s="10"/>
      <c r="J39" s="16"/>
      <c r="K39" s="10"/>
      <c r="L39" s="16"/>
      <c r="M39" s="10"/>
      <c r="N39" s="16"/>
      <c r="O39" s="10"/>
      <c r="P39" s="27"/>
      <c r="Q39" s="28"/>
      <c r="R39" s="4"/>
      <c r="S39" s="4"/>
      <c r="T39" s="4"/>
      <c r="U39" s="4"/>
      <c r="V39" s="4"/>
      <c r="W39" s="4"/>
      <c r="X39" s="4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</row>
    <row r="40" spans="4:52" ht="12.75" customHeight="1">
      <c r="D40" s="35" t="s">
        <v>19</v>
      </c>
      <c r="E40" s="288" t="s">
        <v>20</v>
      </c>
      <c r="F40" s="289"/>
      <c r="G40" s="289"/>
      <c r="H40" s="289"/>
      <c r="I40" s="289"/>
      <c r="J40" s="289"/>
      <c r="K40" s="289"/>
      <c r="L40" s="289"/>
      <c r="M40" s="289"/>
      <c r="N40" s="290"/>
      <c r="O40" s="272" t="s">
        <v>21</v>
      </c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4"/>
      <c r="AG40" s="291" t="s">
        <v>23</v>
      </c>
      <c r="AH40" s="292"/>
      <c r="AI40" s="272" t="s">
        <v>22</v>
      </c>
      <c r="AJ40" s="273"/>
      <c r="AK40" s="273"/>
      <c r="AL40" s="273"/>
      <c r="AM40" s="273"/>
      <c r="AN40" s="273"/>
      <c r="AO40" s="273"/>
      <c r="AP40" s="273"/>
      <c r="AQ40" s="274"/>
      <c r="AR40" s="272" t="s">
        <v>39</v>
      </c>
      <c r="AS40" s="273"/>
      <c r="AT40" s="273"/>
      <c r="AU40" s="273"/>
      <c r="AV40" s="273"/>
      <c r="AW40" s="273"/>
      <c r="AX40" s="273"/>
      <c r="AY40" s="273"/>
      <c r="AZ40" s="274"/>
    </row>
    <row r="41" spans="4:52" ht="9.9499999999999993" customHeight="1">
      <c r="D41" s="275">
        <v>15</v>
      </c>
      <c r="E41" s="278" t="str">
        <f>IF(入力!E29="","",LEFT(RIGHT(CONCATENATE("          ",入力!E29),10),1))</f>
        <v/>
      </c>
      <c r="F41" s="281" t="str">
        <f>IF(入力!E29="","",MID(RIGHT(CONCATENATE("          ",入力!E29),10),2,1))</f>
        <v/>
      </c>
      <c r="G41" s="281" t="str">
        <f>IF(入力!E29="","",MID(RIGHT(CONCATENATE("          ",入力!E29),10),3,1))</f>
        <v/>
      </c>
      <c r="H41" s="281" t="str">
        <f>IF(入力!E29="","",MID(RIGHT(CONCATENATE("          ",入力!E29),10),4,1))</f>
        <v/>
      </c>
      <c r="I41" s="281" t="str">
        <f>IF(入力!E29="","",MID(RIGHT(CONCATENATE("          ",入力!E29),10),5,1))</f>
        <v/>
      </c>
      <c r="J41" s="281" t="str">
        <f>IF(入力!E29="","",MID(RIGHT(CONCATENATE("          ",入力!E29),10),6,1))</f>
        <v/>
      </c>
      <c r="K41" s="281" t="str">
        <f>IF(入力!E29="","",MID(RIGHT(CONCATENATE("          ",入力!E29),10),7,1))</f>
        <v/>
      </c>
      <c r="L41" s="281" t="str">
        <f>IF(入力!E29="","",MID(RIGHT(CONCATENATE("          ",入力!E29),10),8,1))</f>
        <v/>
      </c>
      <c r="M41" s="281" t="str">
        <f>IF(入力!E29="","",MID(RIGHT(CONCATENATE("          ",入力!E29),10),9,1))</f>
        <v/>
      </c>
      <c r="N41" s="284" t="str">
        <f>IF(入力!E29="","",RIGHT(RIGHT(CONCATENATE("          ",入力!E29),10),1))</f>
        <v/>
      </c>
      <c r="O41" s="25" t="s">
        <v>24</v>
      </c>
      <c r="P41" s="328" t="str">
        <f>IF(入力!F29="","",入力!F29)</f>
        <v/>
      </c>
      <c r="Q41" s="328"/>
      <c r="R41" s="328"/>
      <c r="S41" s="328"/>
      <c r="T41" s="328"/>
      <c r="U41" s="328"/>
      <c r="V41" s="328"/>
      <c r="W41" s="329"/>
      <c r="X41" s="26" t="s">
        <v>25</v>
      </c>
      <c r="Y41" s="328" t="str">
        <f>IF(入力!G29="","",入力!G29)</f>
        <v/>
      </c>
      <c r="Z41" s="328"/>
      <c r="AA41" s="328"/>
      <c r="AB41" s="328"/>
      <c r="AC41" s="328"/>
      <c r="AD41" s="328"/>
      <c r="AE41" s="328"/>
      <c r="AF41" s="334"/>
      <c r="AG41" s="322" t="str">
        <f>IF(入力!H29="","",入力!H29)</f>
        <v/>
      </c>
      <c r="AH41" s="323"/>
      <c r="AI41" s="338" t="str">
        <f>IF(入力!I29="","",IF((VALUE(TEXT(入力!I29,"yyyymmdd"))-20190501)&gt;=0,"令和",IF((VALUE(TEXT(入力!I29,"yyyymmdd"))-19890108)&gt;=0,"平成","昭和")))</f>
        <v/>
      </c>
      <c r="AJ41" s="339" t="str">
        <f t="shared" ref="AI41:AK46" si="16">IF($B41="","",IF((VALUE(TEXT($B41,"yyyymmdd"))-20190501)&gt;=0,"9 ： 令和",IF((VALUE(TEXT($B41,"yyyymmdd"))-19890108)&gt;=0,"7 ： 平成","5 ： 昭和")))</f>
        <v/>
      </c>
      <c r="AK41" s="340" t="str">
        <f t="shared" si="16"/>
        <v/>
      </c>
      <c r="AL41" s="293" t="str">
        <f>IF(入力!I29="","",IF((VALUE(TEXT(入力!I29,"yyyymmdd"))-20190501)&lt;0,LEFT(IF((VALUE(TEXT(入力!I29,"yyyymmdd"))-19890108)&gt;=0,RIGHT(CONCATENATE("0",TEXT(入力!I29,"yyyymmdd")-19880000),6),TEXT(入力!I29,"yyyymmdd")-19250000),1),IF((TEXT(入力!I29,"yyyymmdd")-20180000)&lt;100000,0,LEFT(TEXT(入力!I29,"yyyymmdd")-20180000,1))))</f>
        <v/>
      </c>
      <c r="AM41" s="296" t="str">
        <f>IF(入力!I29="","",IF((VALUE(TEXT(入力!I29,"yyyymmdd"))-20190501)&lt;0,MID(IF((VALUE(TEXT(入力!I29,"yyyymmdd"))-19890108)&gt;=0,RIGHT(CONCATENATE("0",TEXT(入力!I29,"yyyymmdd")-19880000),6),TEXT(入力!I29,"yyyymmdd")-19250000),2,1),IF((TEXT(入力!I29,"yyyymmdd")-20180000)&lt;100000,LEFT(TEXT(入力!I29,"yyyymmdd")-20180000,1),MID(TEXT(入力!I29,"yyyymmdd")-20180000,2,1))))</f>
        <v/>
      </c>
      <c r="AN41" s="293" t="str">
        <f>IF(入力!I29="","",IF((VALUE(TEXT(入力!I29,"yyyymmdd"))-20190501)&lt;0,MID(IF((VALUE(TEXT(入力!I29,"yyyymmdd"))-19890108)&gt;=0,RIGHT(CONCATENATE("0",TEXT(入力!I29,"yyyymmdd")-19880000),6),TEXT(入力!I29,"yyyymmdd")-19250000),3,1),IF((TEXT(入力!I29,"yyyymmdd")-20180000)&lt;100000,MID(TEXT(入力!I29,"yyyymmdd")-20180000,2,1),MID(TEXT(入力!I29,"yyyymmdd")-20180000,3,1))))</f>
        <v/>
      </c>
      <c r="AO41" s="296" t="str">
        <f>IF(入力!I29="","",IF((VALUE(TEXT(入力!I29,"yyyymmdd"))-20190501)&lt;0,MID(IF((VALUE(TEXT(入力!I29,"yyyymmdd"))-19890108)&gt;=0,RIGHT(CONCATENATE("0",TEXT(入力!I29,"yyyymmdd")-19880000),6),TEXT(入力!I29,"yyyymmdd")-19250000),4,1),IF((TEXT(入力!I29,"yyyymmdd")-20180000)&lt;100000,MID(TEXT(入力!I29,"yyyymmdd")-20180000,3,1),MID(TEXT(入力!I29,"yyyymmdd")-20180000,4,1))))</f>
        <v/>
      </c>
      <c r="AP41" s="293" t="str">
        <f>IF(入力!I29="","",IF((VALUE(TEXT(入力!I29,"yyyymmdd"))-20190501)&lt;0,MID(IF((VALUE(TEXT(入力!I29,"yyyymmdd"))-19890108)&gt;=0,RIGHT(CONCATENATE("0",TEXT(入力!I29,"yyyymmdd")-19880000),6),TEXT(入力!I29,"yyyymmdd")-19250000),5,1),IF((TEXT(入力!I29,"yyyymmdd")-20180000)&lt;100000,MID(TEXT(入力!I29,"yyyymmdd")-20180000,4,1),MID(TEXT(入力!I29,"yyyymmdd")-20180000,5,1))))</f>
        <v/>
      </c>
      <c r="AQ41" s="284" t="str">
        <f>IF(入力!I29="","",IF((VALUE(TEXT(入力!I29,"yyyymmdd"))-20190501)&lt;0,RIGHT(IF((VALUE(TEXT(入力!I29,"yyyymmdd"))-19890108)&gt;=0,RIGHT(CONCATENATE("0",TEXT(入力!I29,"yyyymmdd")-19880000),6),TEXT(入力!I29,"yyyymmdd")-19250000),1),RIGHT(TEXT(入力!I29,"yyyymmdd")-20180000,1)))</f>
        <v/>
      </c>
      <c r="AR41" s="338" t="str">
        <f>IF(入力!J29="","",IF((VALUE(TEXT(入力!J29,"yyyymmdd"))-20190501)&gt;=0,"令和",IF((VALUE(TEXT(入力!J29,"yyyymmdd"))-19890108)&gt;=0,"平成","昭和")))</f>
        <v/>
      </c>
      <c r="AS41" s="339" t="str">
        <f t="shared" ref="AR41:AT46" si="17">IF($B41="","",IF((VALUE(TEXT($B41,"yyyymmdd"))-20190501)&gt;=0,"9 ： 令和",IF((VALUE(TEXT($B41,"yyyymmdd"))-19890108)&gt;=0,"7 ： 平成","5 ： 昭和")))</f>
        <v/>
      </c>
      <c r="AT41" s="340" t="str">
        <f t="shared" si="17"/>
        <v/>
      </c>
      <c r="AU41" s="293" t="str">
        <f>IF(入力!J29="","",IF((VALUE(TEXT(入力!J29,"yyyymmdd"))-20181001)&lt;0,"×",IF((VALUE(TEXT(入力!J29,"yyyymmdd")))&lt;20190501,LEFT(TEXT(入力!J29,"yyyymmdd")-19880000,1),IF((TEXT(入力!J29,"yyyymmdd")-20180000)&lt;100000,0,LEFT(TEXT(入力!J29,"yyyymmdd")-20180000,1)))))</f>
        <v/>
      </c>
      <c r="AV41" s="296" t="str">
        <f>IF(入力!J29="","",IF((VALUE(TEXT(入力!J29,"yyyymmdd"))-20181001)&lt;0,"×",IF((VALUE(TEXT(入力!J29,"yyyymmdd")))&lt;20190501,MID(TEXT(入力!J29,"yyyymmdd")-19880000,2,1),IF((TEXT(入力!J29,"yyyymmdd")-20180000)&lt;100000,LEFT(TEXT(入力!J29,"yyyymmdd")-20180000,1),MID(TEXT(入力!J29,"yyyymmdd")-20180000,2,1)))))</f>
        <v/>
      </c>
      <c r="AW41" s="293" t="str">
        <f>IF(入力!J29="","",IF((VALUE(TEXT(入力!J29,"yyyymmdd"))-20181001)&lt;0,"×",IF((VALUE(TEXT(入力!J29,"yyyymmdd")))&lt;20190501,MID(TEXT(入力!J29,"yyyymmdd")-19880000,3,1),IF((TEXT(入力!J29,"yyyymmdd")-20180000)&lt;100000,MID(TEXT(入力!J29,"yyyymmdd")-20180000,2,1),MID(TEXT(入力!J29,"yyyymmdd")-20180000,3,1)))))</f>
        <v/>
      </c>
      <c r="AX41" s="296" t="str">
        <f>IF(入力!J29="","",IF((VALUE(TEXT(入力!J29,"yyyymmdd"))-20181001)&lt;0,"×",IF((VALUE(TEXT(入力!J29,"yyyymmdd")))&lt;20190501,MID(TEXT(入力!J29,"yyyymmdd")-19880000,4,1),IF((TEXT(入力!J29,"yyyymmdd")-20180000)&lt;100000,MID(TEXT(入力!J29,"yyyymmdd")-20180000,3,1),MID(TEXT(入力!J29,"yyyymmdd")-20180000,4,1)))))</f>
        <v/>
      </c>
      <c r="AY41" s="293" t="str">
        <f>IF(入力!J29="","",IF((VALUE(TEXT(入力!J29,"yyyymmdd"))-20181001)&lt;0,"×",IF((VALUE(TEXT(入力!J29,"yyyymmdd")))&lt;20190501,MID(TEXT(入力!J29,"yyyymmdd")-19880000,5,1),IF((TEXT(入力!J29,"yyyymmdd")-20180000)&lt;100000,MID(TEXT(入力!J29,"yyyymmdd")-20180000,4,1),MID(TEXT(入力!J29,"yyyymmdd")-20180000,5,1)))))</f>
        <v/>
      </c>
      <c r="AZ41" s="284" t="str">
        <f>IF(入力!J29="","",IF((VALUE(TEXT(入力!J29,"yyyymmdd"))-20181001)&lt;0,"×",IF((VALUE(TEXT(入力!J29,"yyyymmdd")))&lt;20190501,RIGHT(TEXT(入力!J29,"yyyymmdd")-19880000,1),RIGHT(TEXT(入力!J29,"yyyymmdd")-20180000,1))))</f>
        <v/>
      </c>
    </row>
    <row r="42" spans="4:52" ht="9.9499999999999993" customHeight="1">
      <c r="D42" s="276"/>
      <c r="E42" s="279"/>
      <c r="F42" s="282"/>
      <c r="G42" s="282"/>
      <c r="H42" s="282"/>
      <c r="I42" s="282"/>
      <c r="J42" s="282"/>
      <c r="K42" s="282"/>
      <c r="L42" s="282"/>
      <c r="M42" s="282"/>
      <c r="N42" s="285"/>
      <c r="O42" s="5"/>
      <c r="P42" s="330"/>
      <c r="Q42" s="330"/>
      <c r="R42" s="330"/>
      <c r="S42" s="330"/>
      <c r="T42" s="330"/>
      <c r="U42" s="330"/>
      <c r="V42" s="330"/>
      <c r="W42" s="331"/>
      <c r="X42" s="6"/>
      <c r="Y42" s="330"/>
      <c r="Z42" s="330"/>
      <c r="AA42" s="330"/>
      <c r="AB42" s="330"/>
      <c r="AC42" s="330"/>
      <c r="AD42" s="330"/>
      <c r="AE42" s="330"/>
      <c r="AF42" s="335"/>
      <c r="AG42" s="324"/>
      <c r="AH42" s="325"/>
      <c r="AI42" s="341" t="str">
        <f t="shared" si="16"/>
        <v/>
      </c>
      <c r="AJ42" s="342" t="str">
        <f t="shared" si="16"/>
        <v/>
      </c>
      <c r="AK42" s="343" t="str">
        <f t="shared" si="16"/>
        <v/>
      </c>
      <c r="AL42" s="294" t="str">
        <f t="shared" ref="AL42:AL46" si="18">IF($B42="","",IF((VALUE(TEXT(AK42,"yyyymmdd"))-20190501)&lt;0,LEFT(IF((VALUE(TEXT(AK42,"yyyymmdd"))-19890108)&gt;=0,RIGHT(CONCATENATE("0",TEXT($B42,"yyyymmdd")-19880000),6),TEXT($B42,"yyyymmdd")-19250000),1),IF((TEXT($B42,"yyyymmdd")-20180000)&lt;100000,0,LEFT(TEXT($B42,"yyyymmdd")-20180000,1))))</f>
        <v/>
      </c>
      <c r="AM42" s="297" t="str">
        <f t="shared" ref="AM42:AM46" si="19">IF($B42="","",IF((VALUE(TEXT(AK42,"yyyymmdd"))-20190501)&lt;0,MID(IF((VALUE(TEXT($B42,"yyyymmdd"))-19890108)&gt;=0,RIGHT(CONCATENATE("0",TEXT($B42,"yyyymmdd")-19880000),6),TEXT($B42,"yyyymmdd")-19250000),2,1),IF((TEXT($B42,"yyyymmdd")-20180000)&lt;100000,LEFT(TEXT($B42,"yyyymmdd")-20180000,1),MID(TEXT($B42,"yyyymmdd")-20180000,2,1))))</f>
        <v/>
      </c>
      <c r="AN42" s="294" t="str">
        <f t="shared" ref="AN42:AN46" si="20">IF($B42="","",IF((VALUE(TEXT(AK42,"yyyymmdd"))-20190501)&lt;0,MID(IF((VALUE(TEXT($B42,"yyyymmdd"))-19890108)&gt;=0,RIGHT(CONCATENATE("0",TEXT($B42,"yyyymmdd")-19880000),6),TEXT($B42,"yyyymmdd")-19250000),3,1),IF((TEXT($B42,"yyyymmdd")-20180000)&lt;100000,MID(TEXT($B42,"yyyymmdd")-20180000,2,1),MID(TEXT($B42,"yyyymmdd")-20180000,3,1))))</f>
        <v/>
      </c>
      <c r="AO42" s="297" t="str">
        <f t="shared" ref="AO42:AO46" si="21">IF($B42="","",IF((VALUE(TEXT(AK42,"yyyymmdd"))-20190501)&lt;0,MID(IF((VALUE(TEXT($B42,"yyyymmdd"))-19890108)&gt;=0,RIGHT(CONCATENATE("0",TEXT($B42,"yyyymmdd")-19880000),6),TEXT($B42,"yyyymmdd")-19250000),4,1),IF((TEXT($B42,"yyyymmdd")-20180000)&lt;100000,MID(TEXT($B42,"yyyymmdd")-20180000,3,1),MID(TEXT($B42,"yyyymmdd")-20180000,4,1))))</f>
        <v/>
      </c>
      <c r="AP42" s="294" t="str">
        <f t="shared" ref="AP42:AP46" si="22">IF($B42="","",IF((VALUE(TEXT(AK42,"yyyymmdd"))-20190501)&lt;0,MID(IF((VALUE(TEXT($B42,"yyyymmdd"))-19890108)&gt;=0,RIGHT(CONCATENATE("0",TEXT($B42,"yyyymmdd")-19880000),6),TEXT($B42,"yyyymmdd")-19250000),5,1),IF((TEXT($B42,"yyyymmdd")-20180000)&lt;100000,MID(TEXT($B42,"yyyymmdd")-20180000,4,1),MID(TEXT($B42,"yyyymmdd")-20180000,5,1))))</f>
        <v/>
      </c>
      <c r="AQ42" s="285" t="str">
        <f t="shared" ref="AQ42:AQ46" si="23">IF($B42="","",IF((VALUE(TEXT(AK42,"yyyymmdd"))-20190501)&lt;0,RIGHT(IF((VALUE(TEXT($B42,"yyyymmdd"))-19890108)&gt;=0,RIGHT(CONCATENATE("0",TEXT($B42,"yyyymmdd")-19880000),6),TEXT($B42,"yyyymmdd")-19250000),1),RIGHT(TEXT($B42,"yyyymmdd")-20180000,1)))</f>
        <v/>
      </c>
      <c r="AR42" s="341" t="str">
        <f t="shared" si="17"/>
        <v/>
      </c>
      <c r="AS42" s="342" t="str">
        <f t="shared" si="17"/>
        <v/>
      </c>
      <c r="AT42" s="343" t="str">
        <f t="shared" si="17"/>
        <v/>
      </c>
      <c r="AU42" s="294"/>
      <c r="AV42" s="297"/>
      <c r="AW42" s="294"/>
      <c r="AX42" s="297"/>
      <c r="AY42" s="294"/>
      <c r="AZ42" s="285"/>
    </row>
    <row r="43" spans="4:52" ht="9.9499999999999993" customHeight="1">
      <c r="D43" s="276"/>
      <c r="E43" s="279"/>
      <c r="F43" s="282"/>
      <c r="G43" s="282"/>
      <c r="H43" s="282"/>
      <c r="I43" s="282"/>
      <c r="J43" s="282"/>
      <c r="K43" s="282"/>
      <c r="L43" s="282"/>
      <c r="M43" s="282"/>
      <c r="N43" s="285"/>
      <c r="O43" s="5"/>
      <c r="P43" s="330"/>
      <c r="Q43" s="330"/>
      <c r="R43" s="330"/>
      <c r="S43" s="330"/>
      <c r="T43" s="330"/>
      <c r="U43" s="330"/>
      <c r="V43" s="330"/>
      <c r="W43" s="331"/>
      <c r="X43" s="6"/>
      <c r="Y43" s="330"/>
      <c r="Z43" s="330"/>
      <c r="AA43" s="330"/>
      <c r="AB43" s="330"/>
      <c r="AC43" s="330"/>
      <c r="AD43" s="330"/>
      <c r="AE43" s="330"/>
      <c r="AF43" s="335"/>
      <c r="AG43" s="324"/>
      <c r="AH43" s="325"/>
      <c r="AI43" s="341" t="str">
        <f t="shared" si="16"/>
        <v/>
      </c>
      <c r="AJ43" s="342" t="str">
        <f t="shared" si="16"/>
        <v/>
      </c>
      <c r="AK43" s="343" t="str">
        <f t="shared" si="16"/>
        <v/>
      </c>
      <c r="AL43" s="294" t="str">
        <f t="shared" si="18"/>
        <v/>
      </c>
      <c r="AM43" s="297" t="str">
        <f t="shared" si="19"/>
        <v/>
      </c>
      <c r="AN43" s="294" t="str">
        <f t="shared" si="20"/>
        <v/>
      </c>
      <c r="AO43" s="297" t="str">
        <f t="shared" si="21"/>
        <v/>
      </c>
      <c r="AP43" s="294" t="str">
        <f t="shared" si="22"/>
        <v/>
      </c>
      <c r="AQ43" s="285" t="str">
        <f t="shared" si="23"/>
        <v/>
      </c>
      <c r="AR43" s="341" t="str">
        <f t="shared" si="17"/>
        <v/>
      </c>
      <c r="AS43" s="342" t="str">
        <f t="shared" si="17"/>
        <v/>
      </c>
      <c r="AT43" s="343" t="str">
        <f t="shared" si="17"/>
        <v/>
      </c>
      <c r="AU43" s="294"/>
      <c r="AV43" s="297"/>
      <c r="AW43" s="294"/>
      <c r="AX43" s="297"/>
      <c r="AY43" s="294"/>
      <c r="AZ43" s="285"/>
    </row>
    <row r="44" spans="4:52" ht="9.9499999999999993" customHeight="1">
      <c r="D44" s="276"/>
      <c r="E44" s="279"/>
      <c r="F44" s="282"/>
      <c r="G44" s="282"/>
      <c r="H44" s="282"/>
      <c r="I44" s="282"/>
      <c r="J44" s="282"/>
      <c r="K44" s="282"/>
      <c r="L44" s="282"/>
      <c r="M44" s="282"/>
      <c r="N44" s="285"/>
      <c r="O44" s="5"/>
      <c r="P44" s="330"/>
      <c r="Q44" s="330"/>
      <c r="R44" s="330"/>
      <c r="S44" s="330"/>
      <c r="T44" s="330"/>
      <c r="U44" s="330"/>
      <c r="V44" s="330"/>
      <c r="W44" s="331"/>
      <c r="X44" s="6"/>
      <c r="Y44" s="330"/>
      <c r="Z44" s="330"/>
      <c r="AA44" s="330"/>
      <c r="AB44" s="330"/>
      <c r="AC44" s="330"/>
      <c r="AD44" s="330"/>
      <c r="AE44" s="330"/>
      <c r="AF44" s="335"/>
      <c r="AG44" s="324"/>
      <c r="AH44" s="325"/>
      <c r="AI44" s="341" t="str">
        <f t="shared" si="16"/>
        <v/>
      </c>
      <c r="AJ44" s="342" t="str">
        <f t="shared" si="16"/>
        <v/>
      </c>
      <c r="AK44" s="343" t="str">
        <f t="shared" si="16"/>
        <v/>
      </c>
      <c r="AL44" s="294" t="str">
        <f t="shared" si="18"/>
        <v/>
      </c>
      <c r="AM44" s="297" t="str">
        <f t="shared" si="19"/>
        <v/>
      </c>
      <c r="AN44" s="294" t="str">
        <f t="shared" si="20"/>
        <v/>
      </c>
      <c r="AO44" s="297" t="str">
        <f t="shared" si="21"/>
        <v/>
      </c>
      <c r="AP44" s="294" t="str">
        <f t="shared" si="22"/>
        <v/>
      </c>
      <c r="AQ44" s="285" t="str">
        <f t="shared" si="23"/>
        <v/>
      </c>
      <c r="AR44" s="341" t="str">
        <f t="shared" si="17"/>
        <v/>
      </c>
      <c r="AS44" s="342" t="str">
        <f t="shared" si="17"/>
        <v/>
      </c>
      <c r="AT44" s="343" t="str">
        <f t="shared" si="17"/>
        <v/>
      </c>
      <c r="AU44" s="294"/>
      <c r="AV44" s="297"/>
      <c r="AW44" s="294"/>
      <c r="AX44" s="297"/>
      <c r="AY44" s="294"/>
      <c r="AZ44" s="285"/>
    </row>
    <row r="45" spans="4:52" ht="9.9499999999999993" customHeight="1">
      <c r="D45" s="276"/>
      <c r="E45" s="279"/>
      <c r="F45" s="282"/>
      <c r="G45" s="282"/>
      <c r="H45" s="282"/>
      <c r="I45" s="282"/>
      <c r="J45" s="282"/>
      <c r="K45" s="282"/>
      <c r="L45" s="282"/>
      <c r="M45" s="282"/>
      <c r="N45" s="285"/>
      <c r="O45" s="5"/>
      <c r="P45" s="330"/>
      <c r="Q45" s="330"/>
      <c r="R45" s="330"/>
      <c r="S45" s="330"/>
      <c r="T45" s="330"/>
      <c r="U45" s="330"/>
      <c r="V45" s="330"/>
      <c r="W45" s="331"/>
      <c r="X45" s="7"/>
      <c r="Y45" s="330"/>
      <c r="Z45" s="330"/>
      <c r="AA45" s="330"/>
      <c r="AB45" s="330"/>
      <c r="AC45" s="330"/>
      <c r="AD45" s="330"/>
      <c r="AE45" s="330"/>
      <c r="AF45" s="335"/>
      <c r="AG45" s="324"/>
      <c r="AH45" s="325"/>
      <c r="AI45" s="341" t="str">
        <f t="shared" si="16"/>
        <v/>
      </c>
      <c r="AJ45" s="342" t="str">
        <f t="shared" si="16"/>
        <v/>
      </c>
      <c r="AK45" s="343" t="str">
        <f t="shared" si="16"/>
        <v/>
      </c>
      <c r="AL45" s="294" t="str">
        <f t="shared" si="18"/>
        <v/>
      </c>
      <c r="AM45" s="297" t="str">
        <f t="shared" si="19"/>
        <v/>
      </c>
      <c r="AN45" s="294" t="str">
        <f t="shared" si="20"/>
        <v/>
      </c>
      <c r="AO45" s="297" t="str">
        <f t="shared" si="21"/>
        <v/>
      </c>
      <c r="AP45" s="294" t="str">
        <f t="shared" si="22"/>
        <v/>
      </c>
      <c r="AQ45" s="285" t="str">
        <f t="shared" si="23"/>
        <v/>
      </c>
      <c r="AR45" s="341" t="str">
        <f t="shared" si="17"/>
        <v/>
      </c>
      <c r="AS45" s="342" t="str">
        <f t="shared" si="17"/>
        <v/>
      </c>
      <c r="AT45" s="343" t="str">
        <f t="shared" si="17"/>
        <v/>
      </c>
      <c r="AU45" s="294"/>
      <c r="AV45" s="297"/>
      <c r="AW45" s="294"/>
      <c r="AX45" s="297"/>
      <c r="AY45" s="294"/>
      <c r="AZ45" s="285"/>
    </row>
    <row r="46" spans="4:52" ht="9.9499999999999993" customHeight="1" thickBot="1">
      <c r="D46" s="276"/>
      <c r="E46" s="280"/>
      <c r="F46" s="283"/>
      <c r="G46" s="283"/>
      <c r="H46" s="283"/>
      <c r="I46" s="283"/>
      <c r="J46" s="283"/>
      <c r="K46" s="283"/>
      <c r="L46" s="283"/>
      <c r="M46" s="283"/>
      <c r="N46" s="286"/>
      <c r="O46" s="8"/>
      <c r="P46" s="332"/>
      <c r="Q46" s="332"/>
      <c r="R46" s="332"/>
      <c r="S46" s="332"/>
      <c r="T46" s="332"/>
      <c r="U46" s="332"/>
      <c r="V46" s="332"/>
      <c r="W46" s="333"/>
      <c r="X46" s="9"/>
      <c r="Y46" s="332"/>
      <c r="Z46" s="332"/>
      <c r="AA46" s="332"/>
      <c r="AB46" s="332"/>
      <c r="AC46" s="332"/>
      <c r="AD46" s="332"/>
      <c r="AE46" s="332"/>
      <c r="AF46" s="336"/>
      <c r="AG46" s="326"/>
      <c r="AH46" s="327"/>
      <c r="AI46" s="344" t="str">
        <f t="shared" si="16"/>
        <v/>
      </c>
      <c r="AJ46" s="345" t="str">
        <f t="shared" si="16"/>
        <v/>
      </c>
      <c r="AK46" s="346" t="str">
        <f t="shared" si="16"/>
        <v/>
      </c>
      <c r="AL46" s="295" t="str">
        <f t="shared" si="18"/>
        <v/>
      </c>
      <c r="AM46" s="298" t="str">
        <f t="shared" si="19"/>
        <v/>
      </c>
      <c r="AN46" s="295" t="str">
        <f t="shared" si="20"/>
        <v/>
      </c>
      <c r="AO46" s="298" t="str">
        <f t="shared" si="21"/>
        <v/>
      </c>
      <c r="AP46" s="295" t="str">
        <f t="shared" si="22"/>
        <v/>
      </c>
      <c r="AQ46" s="286" t="str">
        <f t="shared" si="23"/>
        <v/>
      </c>
      <c r="AR46" s="344" t="str">
        <f t="shared" si="17"/>
        <v/>
      </c>
      <c r="AS46" s="345" t="str">
        <f t="shared" si="17"/>
        <v/>
      </c>
      <c r="AT46" s="346" t="str">
        <f t="shared" si="17"/>
        <v/>
      </c>
      <c r="AU46" s="295"/>
      <c r="AV46" s="298"/>
      <c r="AW46" s="295"/>
      <c r="AX46" s="298"/>
      <c r="AY46" s="295"/>
      <c r="AZ46" s="286"/>
    </row>
    <row r="47" spans="4:52" ht="12.75" customHeight="1">
      <c r="D47" s="276"/>
      <c r="E47" s="272" t="s">
        <v>40</v>
      </c>
      <c r="F47" s="273"/>
      <c r="G47" s="273"/>
      <c r="H47" s="273"/>
      <c r="I47" s="273"/>
      <c r="J47" s="273"/>
      <c r="K47" s="273"/>
      <c r="L47" s="273"/>
      <c r="M47" s="273"/>
      <c r="N47" s="274"/>
      <c r="O47" s="272" t="s">
        <v>41</v>
      </c>
      <c r="P47" s="273"/>
      <c r="Q47" s="273"/>
      <c r="R47" s="273"/>
      <c r="S47" s="273"/>
      <c r="T47" s="273"/>
      <c r="U47" s="287"/>
      <c r="V47" s="222" t="s">
        <v>42</v>
      </c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6"/>
      <c r="AW47" s="219" t="s">
        <v>89</v>
      </c>
      <c r="AX47" s="220"/>
      <c r="AY47" s="220"/>
      <c r="AZ47" s="221"/>
    </row>
    <row r="48" spans="4:52" ht="9.9499999999999993" customHeight="1">
      <c r="D48" s="276"/>
      <c r="E48" s="166" t="str">
        <f>IF(入力!K29="","",IF(入力!K29="70歳到達","70歳到達(10)",IF(入力!K29="事業所間異動","事業所間異動(-)",IF(入力!K29="死亡","死亡(60)",IF(入力!K29="懲戒","懲戒(44)",IF(入力!K29="その他","その他(01)",IF(入力!K29="任意脱退","任意脱退(41)","error")))))))</f>
        <v/>
      </c>
      <c r="F48" s="167"/>
      <c r="G48" s="167"/>
      <c r="H48" s="167"/>
      <c r="I48" s="167"/>
      <c r="J48" s="167"/>
      <c r="K48" s="167"/>
      <c r="L48" s="167"/>
      <c r="M48" s="167"/>
      <c r="N48" s="168"/>
      <c r="O48" s="157" t="str">
        <f>IF(入力!L29="","",MID(TEXT(入力!L29,"0000000"),1,1))</f>
        <v/>
      </c>
      <c r="P48" s="160" t="str">
        <f>IF(入力!L29="","",MID(TEXT(入力!L29,"0000000"),2,1))</f>
        <v/>
      </c>
      <c r="Q48" s="216" t="str">
        <f>IF(入力!L29="","",MID(TEXT(入力!L29,"0000000"),3,1))</f>
        <v/>
      </c>
      <c r="R48" s="213" t="str">
        <f>IF(入力!L29="","",MID(TEXT(入力!L29,"0000000"),4,1))</f>
        <v/>
      </c>
      <c r="S48" s="160" t="str">
        <f>IF(入力!L29="","",MID(TEXT(入力!L29,"0000000"),5,1))</f>
        <v/>
      </c>
      <c r="T48" s="160" t="str">
        <f>IF(入力!L29="","",MID(TEXT(入力!L29,"0000000"),6,1))</f>
        <v/>
      </c>
      <c r="U48" s="216" t="str">
        <f>IF(入力!L29="","",MID(TEXT(入力!L29,"0000000"),7,1))</f>
        <v/>
      </c>
      <c r="V48" s="65"/>
      <c r="W48" s="237" t="str">
        <f>IF(入力!M29="","",DBCS(入力!M29))</f>
        <v/>
      </c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7"/>
      <c r="AJ48" s="237"/>
      <c r="AK48" s="237"/>
      <c r="AL48" s="237"/>
      <c r="AM48" s="237"/>
      <c r="AN48" s="237"/>
      <c r="AO48" s="237"/>
      <c r="AP48" s="237"/>
      <c r="AQ48" s="237"/>
      <c r="AR48" s="237"/>
      <c r="AS48" s="237"/>
      <c r="AT48" s="237"/>
      <c r="AU48" s="237"/>
      <c r="AV48" s="238"/>
      <c r="AW48" s="228" t="str">
        <f>IF(入力!K29="","",IF(入力!K29="70歳到達","99",IF(入力!K29="事業所間異動","08",IF(入力!K29="死亡","99",IF(入力!K29="懲戒","99",IF(入力!K29="その他","99",IF(入力!K29="任意脱退","99","error")))))))</f>
        <v/>
      </c>
      <c r="AX48" s="229"/>
      <c r="AY48" s="229"/>
      <c r="AZ48" s="230"/>
    </row>
    <row r="49" spans="4:52" ht="9.9499999999999993" customHeight="1">
      <c r="D49" s="276"/>
      <c r="E49" s="169"/>
      <c r="F49" s="170"/>
      <c r="G49" s="170"/>
      <c r="H49" s="170"/>
      <c r="I49" s="170"/>
      <c r="J49" s="170"/>
      <c r="K49" s="170"/>
      <c r="L49" s="170"/>
      <c r="M49" s="170"/>
      <c r="N49" s="171"/>
      <c r="O49" s="158"/>
      <c r="P49" s="161"/>
      <c r="Q49" s="217"/>
      <c r="R49" s="214"/>
      <c r="S49" s="161"/>
      <c r="T49" s="161"/>
      <c r="U49" s="217"/>
      <c r="V49" s="66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239"/>
      <c r="AP49" s="239"/>
      <c r="AQ49" s="239"/>
      <c r="AR49" s="239"/>
      <c r="AS49" s="239"/>
      <c r="AT49" s="239"/>
      <c r="AU49" s="239"/>
      <c r="AV49" s="240"/>
      <c r="AW49" s="231"/>
      <c r="AX49" s="232"/>
      <c r="AY49" s="232"/>
      <c r="AZ49" s="233"/>
    </row>
    <row r="50" spans="4:52" ht="9.9499999999999993" customHeight="1">
      <c r="D50" s="276"/>
      <c r="E50" s="169"/>
      <c r="F50" s="170"/>
      <c r="G50" s="170"/>
      <c r="H50" s="170"/>
      <c r="I50" s="170"/>
      <c r="J50" s="170"/>
      <c r="K50" s="170"/>
      <c r="L50" s="170"/>
      <c r="M50" s="170"/>
      <c r="N50" s="171"/>
      <c r="O50" s="158"/>
      <c r="P50" s="161"/>
      <c r="Q50" s="217"/>
      <c r="R50" s="214"/>
      <c r="S50" s="161"/>
      <c r="T50" s="161"/>
      <c r="U50" s="217"/>
      <c r="V50" s="66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39"/>
      <c r="AK50" s="239"/>
      <c r="AL50" s="239"/>
      <c r="AM50" s="239"/>
      <c r="AN50" s="239"/>
      <c r="AO50" s="239"/>
      <c r="AP50" s="239"/>
      <c r="AQ50" s="239"/>
      <c r="AR50" s="239"/>
      <c r="AS50" s="239"/>
      <c r="AT50" s="239"/>
      <c r="AU50" s="239"/>
      <c r="AV50" s="240"/>
      <c r="AW50" s="231"/>
      <c r="AX50" s="232"/>
      <c r="AY50" s="232"/>
      <c r="AZ50" s="233"/>
    </row>
    <row r="51" spans="4:52" ht="9.9499999999999993" customHeight="1">
      <c r="D51" s="276"/>
      <c r="E51" s="169"/>
      <c r="F51" s="170"/>
      <c r="G51" s="170"/>
      <c r="H51" s="170"/>
      <c r="I51" s="170"/>
      <c r="J51" s="170"/>
      <c r="K51" s="170"/>
      <c r="L51" s="170"/>
      <c r="M51" s="170"/>
      <c r="N51" s="171"/>
      <c r="O51" s="158"/>
      <c r="P51" s="161"/>
      <c r="Q51" s="217"/>
      <c r="R51" s="214"/>
      <c r="S51" s="161"/>
      <c r="T51" s="161"/>
      <c r="U51" s="217"/>
      <c r="V51" s="66"/>
      <c r="W51" s="239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39"/>
      <c r="AK51" s="239"/>
      <c r="AL51" s="239"/>
      <c r="AM51" s="239"/>
      <c r="AN51" s="239"/>
      <c r="AO51" s="239"/>
      <c r="AP51" s="239"/>
      <c r="AQ51" s="239"/>
      <c r="AR51" s="239"/>
      <c r="AS51" s="239"/>
      <c r="AT51" s="239"/>
      <c r="AU51" s="239"/>
      <c r="AV51" s="240"/>
      <c r="AW51" s="231"/>
      <c r="AX51" s="232"/>
      <c r="AY51" s="232"/>
      <c r="AZ51" s="233"/>
    </row>
    <row r="52" spans="4:52" ht="9.9499999999999993" customHeight="1" thickBot="1">
      <c r="D52" s="277"/>
      <c r="E52" s="172"/>
      <c r="F52" s="173"/>
      <c r="G52" s="173"/>
      <c r="H52" s="173"/>
      <c r="I52" s="173"/>
      <c r="J52" s="173"/>
      <c r="K52" s="173"/>
      <c r="L52" s="173"/>
      <c r="M52" s="173"/>
      <c r="N52" s="174"/>
      <c r="O52" s="159"/>
      <c r="P52" s="162"/>
      <c r="Q52" s="218"/>
      <c r="R52" s="215"/>
      <c r="S52" s="162"/>
      <c r="T52" s="162"/>
      <c r="U52" s="218"/>
      <c r="V52" s="67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2"/>
      <c r="AW52" s="234"/>
      <c r="AX52" s="235"/>
      <c r="AY52" s="235"/>
      <c r="AZ52" s="236"/>
    </row>
    <row r="53" spans="4:52" ht="5.0999999999999996" customHeight="1" thickBot="1">
      <c r="D53" s="11"/>
      <c r="E53" s="11"/>
      <c r="F53" s="16"/>
      <c r="G53" s="10"/>
      <c r="H53" s="16"/>
      <c r="I53" s="10"/>
      <c r="J53" s="16"/>
      <c r="K53" s="10"/>
      <c r="L53" s="16"/>
      <c r="M53" s="10"/>
      <c r="N53" s="16"/>
      <c r="O53" s="10"/>
      <c r="P53" s="27"/>
      <c r="Q53" s="28"/>
      <c r="R53" s="4"/>
      <c r="S53" s="4"/>
      <c r="T53" s="4"/>
      <c r="U53" s="4"/>
      <c r="V53" s="4"/>
      <c r="W53" s="4"/>
      <c r="X53" s="4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</row>
    <row r="54" spans="4:52" ht="12.75" customHeight="1">
      <c r="D54" s="35" t="s">
        <v>19</v>
      </c>
      <c r="E54" s="288" t="s">
        <v>20</v>
      </c>
      <c r="F54" s="289"/>
      <c r="G54" s="289"/>
      <c r="H54" s="289"/>
      <c r="I54" s="289"/>
      <c r="J54" s="289"/>
      <c r="K54" s="289"/>
      <c r="L54" s="289"/>
      <c r="M54" s="289"/>
      <c r="N54" s="290"/>
      <c r="O54" s="272" t="s">
        <v>21</v>
      </c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  <c r="AA54" s="273"/>
      <c r="AB54" s="273"/>
      <c r="AC54" s="273"/>
      <c r="AD54" s="273"/>
      <c r="AE54" s="273"/>
      <c r="AF54" s="274"/>
      <c r="AG54" s="291" t="s">
        <v>23</v>
      </c>
      <c r="AH54" s="292"/>
      <c r="AI54" s="272" t="s">
        <v>22</v>
      </c>
      <c r="AJ54" s="273"/>
      <c r="AK54" s="273"/>
      <c r="AL54" s="273"/>
      <c r="AM54" s="273"/>
      <c r="AN54" s="273"/>
      <c r="AO54" s="273"/>
      <c r="AP54" s="273"/>
      <c r="AQ54" s="274"/>
      <c r="AR54" s="272" t="s">
        <v>39</v>
      </c>
      <c r="AS54" s="273"/>
      <c r="AT54" s="273"/>
      <c r="AU54" s="273"/>
      <c r="AV54" s="273"/>
      <c r="AW54" s="273"/>
      <c r="AX54" s="273"/>
      <c r="AY54" s="273"/>
      <c r="AZ54" s="274"/>
    </row>
    <row r="55" spans="4:52" ht="9.9499999999999993" customHeight="1">
      <c r="D55" s="275">
        <v>16</v>
      </c>
      <c r="E55" s="278" t="str">
        <f>IF(入力!E30="","",LEFT(RIGHT(CONCATENATE("          ",入力!E30),10),1))</f>
        <v/>
      </c>
      <c r="F55" s="281" t="str">
        <f>IF(入力!E30="","",MID(RIGHT(CONCATENATE("          ",入力!E30),10),2,1))</f>
        <v/>
      </c>
      <c r="G55" s="281" t="str">
        <f>IF(入力!E30="","",MID(RIGHT(CONCATENATE("          ",入力!E30),10),3,1))</f>
        <v/>
      </c>
      <c r="H55" s="281" t="str">
        <f>IF(入力!E30="","",MID(RIGHT(CONCATENATE("          ",入力!E30),10),4,1))</f>
        <v/>
      </c>
      <c r="I55" s="281" t="str">
        <f>IF(入力!E30="","",MID(RIGHT(CONCATENATE("          ",入力!E30),10),5,1))</f>
        <v/>
      </c>
      <c r="J55" s="281" t="str">
        <f>IF(入力!E30="","",MID(RIGHT(CONCATENATE("          ",入力!E30),10),6,1))</f>
        <v/>
      </c>
      <c r="K55" s="281" t="str">
        <f>IF(入力!E30="","",MID(RIGHT(CONCATENATE("          ",入力!E30),10),7,1))</f>
        <v/>
      </c>
      <c r="L55" s="281" t="str">
        <f>IF(入力!E30="","",MID(RIGHT(CONCATENATE("          ",入力!E30),10),8,1))</f>
        <v/>
      </c>
      <c r="M55" s="281" t="str">
        <f>IF(入力!E30="","",MID(RIGHT(CONCATENATE("          ",入力!E30),10),9,1))</f>
        <v/>
      </c>
      <c r="N55" s="284" t="str">
        <f>IF(入力!E30="","",RIGHT(RIGHT(CONCATENATE("          ",入力!E30),10),1))</f>
        <v/>
      </c>
      <c r="O55" s="25" t="s">
        <v>24</v>
      </c>
      <c r="P55" s="328" t="str">
        <f>IF(入力!F30="","",入力!F30)</f>
        <v/>
      </c>
      <c r="Q55" s="328"/>
      <c r="R55" s="328"/>
      <c r="S55" s="328"/>
      <c r="T55" s="328"/>
      <c r="U55" s="328"/>
      <c r="V55" s="328"/>
      <c r="W55" s="329"/>
      <c r="X55" s="26" t="s">
        <v>25</v>
      </c>
      <c r="Y55" s="328" t="str">
        <f>IF(入力!G30="","",入力!G30)</f>
        <v/>
      </c>
      <c r="Z55" s="328"/>
      <c r="AA55" s="328"/>
      <c r="AB55" s="328"/>
      <c r="AC55" s="328"/>
      <c r="AD55" s="328"/>
      <c r="AE55" s="328"/>
      <c r="AF55" s="334"/>
      <c r="AG55" s="322" t="str">
        <f>IF(入力!H30="","",入力!H30)</f>
        <v/>
      </c>
      <c r="AH55" s="323"/>
      <c r="AI55" s="338" t="str">
        <f>IF(入力!I30="","",IF((VALUE(TEXT(入力!I30,"yyyymmdd"))-20190501)&gt;=0,"令和",IF((VALUE(TEXT(入力!I30,"yyyymmdd"))-19890108)&gt;=0,"平成","昭和")))</f>
        <v/>
      </c>
      <c r="AJ55" s="339" t="str">
        <f t="shared" ref="AI55:AK60" si="24">IF($B55="","",IF((VALUE(TEXT($B55,"yyyymmdd"))-20190501)&gt;=0,"9 ： 令和",IF((VALUE(TEXT($B55,"yyyymmdd"))-19890108)&gt;=0,"7 ： 平成","5 ： 昭和")))</f>
        <v/>
      </c>
      <c r="AK55" s="340" t="str">
        <f t="shared" si="24"/>
        <v/>
      </c>
      <c r="AL55" s="293" t="str">
        <f>IF(入力!I30="","",IF((VALUE(TEXT(入力!I30,"yyyymmdd"))-20190501)&lt;0,LEFT(IF((VALUE(TEXT(入力!I30,"yyyymmdd"))-19890108)&gt;=0,RIGHT(CONCATENATE("0",TEXT(入力!I30,"yyyymmdd")-19880000),6),TEXT(入力!I30,"yyyymmdd")-19250000),1),IF((TEXT(入力!I30,"yyyymmdd")-20180000)&lt;100000,0,LEFT(TEXT(入力!I30,"yyyymmdd")-20180000,1))))</f>
        <v/>
      </c>
      <c r="AM55" s="296" t="str">
        <f>IF(入力!I30="","",IF((VALUE(TEXT(入力!I30,"yyyymmdd"))-20190501)&lt;0,MID(IF((VALUE(TEXT(入力!I30,"yyyymmdd"))-19890108)&gt;=0,RIGHT(CONCATENATE("0",TEXT(入力!I30,"yyyymmdd")-19880000),6),TEXT(入力!I30,"yyyymmdd")-19250000),2,1),IF((TEXT(入力!I30,"yyyymmdd")-20180000)&lt;100000,LEFT(TEXT(入力!I30,"yyyymmdd")-20180000,1),MID(TEXT(入力!I30,"yyyymmdd")-20180000,2,1))))</f>
        <v/>
      </c>
      <c r="AN55" s="293" t="str">
        <f>IF(入力!I30="","",IF((VALUE(TEXT(入力!I30,"yyyymmdd"))-20190501)&lt;0,MID(IF((VALUE(TEXT(入力!I30,"yyyymmdd"))-19890108)&gt;=0,RIGHT(CONCATENATE("0",TEXT(入力!I30,"yyyymmdd")-19880000),6),TEXT(入力!I30,"yyyymmdd")-19250000),3,1),IF((TEXT(入力!I30,"yyyymmdd")-20180000)&lt;100000,MID(TEXT(入力!I30,"yyyymmdd")-20180000,2,1),MID(TEXT(入力!I30,"yyyymmdd")-20180000,3,1))))</f>
        <v/>
      </c>
      <c r="AO55" s="296" t="str">
        <f>IF(入力!I30="","",IF((VALUE(TEXT(入力!I30,"yyyymmdd"))-20190501)&lt;0,MID(IF((VALUE(TEXT(入力!I30,"yyyymmdd"))-19890108)&gt;=0,RIGHT(CONCATENATE("0",TEXT(入力!I30,"yyyymmdd")-19880000),6),TEXT(入力!I30,"yyyymmdd")-19250000),4,1),IF((TEXT(入力!I30,"yyyymmdd")-20180000)&lt;100000,MID(TEXT(入力!I30,"yyyymmdd")-20180000,3,1),MID(TEXT(入力!I30,"yyyymmdd")-20180000,4,1))))</f>
        <v/>
      </c>
      <c r="AP55" s="293" t="str">
        <f>IF(入力!I30="","",IF((VALUE(TEXT(入力!I30,"yyyymmdd"))-20190501)&lt;0,MID(IF((VALUE(TEXT(入力!I30,"yyyymmdd"))-19890108)&gt;=0,RIGHT(CONCATENATE("0",TEXT(入力!I30,"yyyymmdd")-19880000),6),TEXT(入力!I30,"yyyymmdd")-19250000),5,1),IF((TEXT(入力!I30,"yyyymmdd")-20180000)&lt;100000,MID(TEXT(入力!I30,"yyyymmdd")-20180000,4,1),MID(TEXT(入力!I30,"yyyymmdd")-20180000,5,1))))</f>
        <v/>
      </c>
      <c r="AQ55" s="284" t="str">
        <f>IF(入力!I30="","",IF((VALUE(TEXT(入力!I30,"yyyymmdd"))-20190501)&lt;0,RIGHT(IF((VALUE(TEXT(入力!I30,"yyyymmdd"))-19890108)&gt;=0,RIGHT(CONCATENATE("0",TEXT(入力!I30,"yyyymmdd")-19880000),6),TEXT(入力!I30,"yyyymmdd")-19250000),1),RIGHT(TEXT(入力!I30,"yyyymmdd")-20180000,1)))</f>
        <v/>
      </c>
      <c r="AR55" s="338" t="str">
        <f>IF(入力!J30="","",IF((VALUE(TEXT(入力!J30,"yyyymmdd"))-20190501)&gt;=0,"令和",IF((VALUE(TEXT(入力!J30,"yyyymmdd"))-19890108)&gt;=0,"平成","昭和")))</f>
        <v/>
      </c>
      <c r="AS55" s="339" t="str">
        <f t="shared" ref="AR55:AT60" si="25">IF($B55="","",IF((VALUE(TEXT($B55,"yyyymmdd"))-20190501)&gt;=0,"9 ： 令和",IF((VALUE(TEXT($B55,"yyyymmdd"))-19890108)&gt;=0,"7 ： 平成","5 ： 昭和")))</f>
        <v/>
      </c>
      <c r="AT55" s="340" t="str">
        <f t="shared" si="25"/>
        <v/>
      </c>
      <c r="AU55" s="293" t="str">
        <f>IF(入力!J30="","",IF((VALUE(TEXT(入力!J30,"yyyymmdd"))-20181001)&lt;0,"×",IF((VALUE(TEXT(入力!J30,"yyyymmdd")))&lt;20190501,LEFT(TEXT(入力!J30,"yyyymmdd")-19880000,1),IF((TEXT(入力!J30,"yyyymmdd")-20180000)&lt;100000,0,LEFT(TEXT(入力!J30,"yyyymmdd")-20180000,1)))))</f>
        <v/>
      </c>
      <c r="AV55" s="296" t="str">
        <f>IF(入力!J30="","",IF((VALUE(TEXT(入力!J30,"yyyymmdd"))-20181001)&lt;0,"×",IF((VALUE(TEXT(入力!J30,"yyyymmdd")))&lt;20190501,MID(TEXT(入力!J30,"yyyymmdd")-19880000,2,1),IF((TEXT(入力!J30,"yyyymmdd")-20180000)&lt;100000,LEFT(TEXT(入力!J30,"yyyymmdd")-20180000,1),MID(TEXT(入力!J30,"yyyymmdd")-20180000,2,1)))))</f>
        <v/>
      </c>
      <c r="AW55" s="293" t="str">
        <f>IF(入力!J30="","",IF((VALUE(TEXT(入力!J30,"yyyymmdd"))-20181001)&lt;0,"×",IF((VALUE(TEXT(入力!J30,"yyyymmdd")))&lt;20190501,MID(TEXT(入力!J30,"yyyymmdd")-19880000,3,1),IF((TEXT(入力!J30,"yyyymmdd")-20180000)&lt;100000,MID(TEXT(入力!J30,"yyyymmdd")-20180000,2,1),MID(TEXT(入力!J30,"yyyymmdd")-20180000,3,1)))))</f>
        <v/>
      </c>
      <c r="AX55" s="296" t="str">
        <f>IF(入力!J30="","",IF((VALUE(TEXT(入力!J30,"yyyymmdd"))-20181001)&lt;0,"×",IF((VALUE(TEXT(入力!J30,"yyyymmdd")))&lt;20190501,MID(TEXT(入力!J30,"yyyymmdd")-19880000,4,1),IF((TEXT(入力!J30,"yyyymmdd")-20180000)&lt;100000,MID(TEXT(入力!J30,"yyyymmdd")-20180000,3,1),MID(TEXT(入力!J30,"yyyymmdd")-20180000,4,1)))))</f>
        <v/>
      </c>
      <c r="AY55" s="293" t="str">
        <f>IF(入力!J30="","",IF((VALUE(TEXT(入力!J30,"yyyymmdd"))-20181001)&lt;0,"×",IF((VALUE(TEXT(入力!J30,"yyyymmdd")))&lt;20190501,MID(TEXT(入力!J30,"yyyymmdd")-19880000,5,1),IF((TEXT(入力!J30,"yyyymmdd")-20180000)&lt;100000,MID(TEXT(入力!J30,"yyyymmdd")-20180000,4,1),MID(TEXT(入力!J30,"yyyymmdd")-20180000,5,1)))))</f>
        <v/>
      </c>
      <c r="AZ55" s="284" t="str">
        <f>IF(入力!J30="","",IF((VALUE(TEXT(入力!J30,"yyyymmdd"))-20181001)&lt;0,"×",IF((VALUE(TEXT(入力!J30,"yyyymmdd")))&lt;20190501,RIGHT(TEXT(入力!J30,"yyyymmdd")-19880000,1),RIGHT(TEXT(入力!J30,"yyyymmdd")-20180000,1))))</f>
        <v/>
      </c>
    </row>
    <row r="56" spans="4:52" ht="9.9499999999999993" customHeight="1">
      <c r="D56" s="276"/>
      <c r="E56" s="279"/>
      <c r="F56" s="282"/>
      <c r="G56" s="282"/>
      <c r="H56" s="282"/>
      <c r="I56" s="282"/>
      <c r="J56" s="282"/>
      <c r="K56" s="282"/>
      <c r="L56" s="282"/>
      <c r="M56" s="282"/>
      <c r="N56" s="285"/>
      <c r="O56" s="5"/>
      <c r="P56" s="330"/>
      <c r="Q56" s="330"/>
      <c r="R56" s="330"/>
      <c r="S56" s="330"/>
      <c r="T56" s="330"/>
      <c r="U56" s="330"/>
      <c r="V56" s="330"/>
      <c r="W56" s="331"/>
      <c r="X56" s="6"/>
      <c r="Y56" s="330"/>
      <c r="Z56" s="330"/>
      <c r="AA56" s="330"/>
      <c r="AB56" s="330"/>
      <c r="AC56" s="330"/>
      <c r="AD56" s="330"/>
      <c r="AE56" s="330"/>
      <c r="AF56" s="335"/>
      <c r="AG56" s="324"/>
      <c r="AH56" s="325"/>
      <c r="AI56" s="341" t="str">
        <f t="shared" si="24"/>
        <v/>
      </c>
      <c r="AJ56" s="342" t="str">
        <f t="shared" si="24"/>
        <v/>
      </c>
      <c r="AK56" s="343" t="str">
        <f t="shared" si="24"/>
        <v/>
      </c>
      <c r="AL56" s="294" t="str">
        <f t="shared" ref="AL56:AL60" si="26">IF($B56="","",IF((VALUE(TEXT(AK56,"yyyymmdd"))-20190501)&lt;0,LEFT(IF((VALUE(TEXT(AK56,"yyyymmdd"))-19890108)&gt;=0,RIGHT(CONCATENATE("0",TEXT($B56,"yyyymmdd")-19880000),6),TEXT($B56,"yyyymmdd")-19250000),1),IF((TEXT($B56,"yyyymmdd")-20180000)&lt;100000,0,LEFT(TEXT($B56,"yyyymmdd")-20180000,1))))</f>
        <v/>
      </c>
      <c r="AM56" s="297" t="str">
        <f t="shared" ref="AM56:AM60" si="27">IF($B56="","",IF((VALUE(TEXT(AK56,"yyyymmdd"))-20190501)&lt;0,MID(IF((VALUE(TEXT($B56,"yyyymmdd"))-19890108)&gt;=0,RIGHT(CONCATENATE("0",TEXT($B56,"yyyymmdd")-19880000),6),TEXT($B56,"yyyymmdd")-19250000),2,1),IF((TEXT($B56,"yyyymmdd")-20180000)&lt;100000,LEFT(TEXT($B56,"yyyymmdd")-20180000,1),MID(TEXT($B56,"yyyymmdd")-20180000,2,1))))</f>
        <v/>
      </c>
      <c r="AN56" s="294" t="str">
        <f t="shared" ref="AN56:AN60" si="28">IF($B56="","",IF((VALUE(TEXT(AK56,"yyyymmdd"))-20190501)&lt;0,MID(IF((VALUE(TEXT($B56,"yyyymmdd"))-19890108)&gt;=0,RIGHT(CONCATENATE("0",TEXT($B56,"yyyymmdd")-19880000),6),TEXT($B56,"yyyymmdd")-19250000),3,1),IF((TEXT($B56,"yyyymmdd")-20180000)&lt;100000,MID(TEXT($B56,"yyyymmdd")-20180000,2,1),MID(TEXT($B56,"yyyymmdd")-20180000,3,1))))</f>
        <v/>
      </c>
      <c r="AO56" s="297" t="str">
        <f t="shared" ref="AO56:AO60" si="29">IF($B56="","",IF((VALUE(TEXT(AK56,"yyyymmdd"))-20190501)&lt;0,MID(IF((VALUE(TEXT($B56,"yyyymmdd"))-19890108)&gt;=0,RIGHT(CONCATENATE("0",TEXT($B56,"yyyymmdd")-19880000),6),TEXT($B56,"yyyymmdd")-19250000),4,1),IF((TEXT($B56,"yyyymmdd")-20180000)&lt;100000,MID(TEXT($B56,"yyyymmdd")-20180000,3,1),MID(TEXT($B56,"yyyymmdd")-20180000,4,1))))</f>
        <v/>
      </c>
      <c r="AP56" s="294" t="str">
        <f t="shared" ref="AP56:AP60" si="30">IF($B56="","",IF((VALUE(TEXT(AK56,"yyyymmdd"))-20190501)&lt;0,MID(IF((VALUE(TEXT($B56,"yyyymmdd"))-19890108)&gt;=0,RIGHT(CONCATENATE("0",TEXT($B56,"yyyymmdd")-19880000),6),TEXT($B56,"yyyymmdd")-19250000),5,1),IF((TEXT($B56,"yyyymmdd")-20180000)&lt;100000,MID(TEXT($B56,"yyyymmdd")-20180000,4,1),MID(TEXT($B56,"yyyymmdd")-20180000,5,1))))</f>
        <v/>
      </c>
      <c r="AQ56" s="285" t="str">
        <f t="shared" ref="AQ56:AQ60" si="31">IF($B56="","",IF((VALUE(TEXT(AK56,"yyyymmdd"))-20190501)&lt;0,RIGHT(IF((VALUE(TEXT($B56,"yyyymmdd"))-19890108)&gt;=0,RIGHT(CONCATENATE("0",TEXT($B56,"yyyymmdd")-19880000),6),TEXT($B56,"yyyymmdd")-19250000),1),RIGHT(TEXT($B56,"yyyymmdd")-20180000,1)))</f>
        <v/>
      </c>
      <c r="AR56" s="341" t="str">
        <f t="shared" si="25"/>
        <v/>
      </c>
      <c r="AS56" s="342" t="str">
        <f t="shared" si="25"/>
        <v/>
      </c>
      <c r="AT56" s="343" t="str">
        <f t="shared" si="25"/>
        <v/>
      </c>
      <c r="AU56" s="294"/>
      <c r="AV56" s="297"/>
      <c r="AW56" s="294"/>
      <c r="AX56" s="297"/>
      <c r="AY56" s="294"/>
      <c r="AZ56" s="285"/>
    </row>
    <row r="57" spans="4:52" ht="9.9499999999999993" customHeight="1">
      <c r="D57" s="276"/>
      <c r="E57" s="279"/>
      <c r="F57" s="282"/>
      <c r="G57" s="282"/>
      <c r="H57" s="282"/>
      <c r="I57" s="282"/>
      <c r="J57" s="282"/>
      <c r="K57" s="282"/>
      <c r="L57" s="282"/>
      <c r="M57" s="282"/>
      <c r="N57" s="285"/>
      <c r="O57" s="5"/>
      <c r="P57" s="330"/>
      <c r="Q57" s="330"/>
      <c r="R57" s="330"/>
      <c r="S57" s="330"/>
      <c r="T57" s="330"/>
      <c r="U57" s="330"/>
      <c r="V57" s="330"/>
      <c r="W57" s="331"/>
      <c r="X57" s="6"/>
      <c r="Y57" s="330"/>
      <c r="Z57" s="330"/>
      <c r="AA57" s="330"/>
      <c r="AB57" s="330"/>
      <c r="AC57" s="330"/>
      <c r="AD57" s="330"/>
      <c r="AE57" s="330"/>
      <c r="AF57" s="335"/>
      <c r="AG57" s="324"/>
      <c r="AH57" s="325"/>
      <c r="AI57" s="341" t="str">
        <f t="shared" si="24"/>
        <v/>
      </c>
      <c r="AJ57" s="342" t="str">
        <f t="shared" si="24"/>
        <v/>
      </c>
      <c r="AK57" s="343" t="str">
        <f t="shared" si="24"/>
        <v/>
      </c>
      <c r="AL57" s="294" t="str">
        <f t="shared" si="26"/>
        <v/>
      </c>
      <c r="AM57" s="297" t="str">
        <f t="shared" si="27"/>
        <v/>
      </c>
      <c r="AN57" s="294" t="str">
        <f t="shared" si="28"/>
        <v/>
      </c>
      <c r="AO57" s="297" t="str">
        <f t="shared" si="29"/>
        <v/>
      </c>
      <c r="AP57" s="294" t="str">
        <f t="shared" si="30"/>
        <v/>
      </c>
      <c r="AQ57" s="285" t="str">
        <f t="shared" si="31"/>
        <v/>
      </c>
      <c r="AR57" s="341" t="str">
        <f t="shared" si="25"/>
        <v/>
      </c>
      <c r="AS57" s="342" t="str">
        <f t="shared" si="25"/>
        <v/>
      </c>
      <c r="AT57" s="343" t="str">
        <f t="shared" si="25"/>
        <v/>
      </c>
      <c r="AU57" s="294"/>
      <c r="AV57" s="297"/>
      <c r="AW57" s="294"/>
      <c r="AX57" s="297"/>
      <c r="AY57" s="294"/>
      <c r="AZ57" s="285"/>
    </row>
    <row r="58" spans="4:52" ht="9.9499999999999993" customHeight="1">
      <c r="D58" s="276"/>
      <c r="E58" s="279"/>
      <c r="F58" s="282"/>
      <c r="G58" s="282"/>
      <c r="H58" s="282"/>
      <c r="I58" s="282"/>
      <c r="J58" s="282"/>
      <c r="K58" s="282"/>
      <c r="L58" s="282"/>
      <c r="M58" s="282"/>
      <c r="N58" s="285"/>
      <c r="O58" s="5"/>
      <c r="P58" s="330"/>
      <c r="Q58" s="330"/>
      <c r="R58" s="330"/>
      <c r="S58" s="330"/>
      <c r="T58" s="330"/>
      <c r="U58" s="330"/>
      <c r="V58" s="330"/>
      <c r="W58" s="331"/>
      <c r="X58" s="6"/>
      <c r="Y58" s="330"/>
      <c r="Z58" s="330"/>
      <c r="AA58" s="330"/>
      <c r="AB58" s="330"/>
      <c r="AC58" s="330"/>
      <c r="AD58" s="330"/>
      <c r="AE58" s="330"/>
      <c r="AF58" s="335"/>
      <c r="AG58" s="324"/>
      <c r="AH58" s="325"/>
      <c r="AI58" s="341" t="str">
        <f t="shared" si="24"/>
        <v/>
      </c>
      <c r="AJ58" s="342" t="str">
        <f t="shared" si="24"/>
        <v/>
      </c>
      <c r="AK58" s="343" t="str">
        <f t="shared" si="24"/>
        <v/>
      </c>
      <c r="AL58" s="294" t="str">
        <f t="shared" si="26"/>
        <v/>
      </c>
      <c r="AM58" s="297" t="str">
        <f t="shared" si="27"/>
        <v/>
      </c>
      <c r="AN58" s="294" t="str">
        <f t="shared" si="28"/>
        <v/>
      </c>
      <c r="AO58" s="297" t="str">
        <f t="shared" si="29"/>
        <v/>
      </c>
      <c r="AP58" s="294" t="str">
        <f t="shared" si="30"/>
        <v/>
      </c>
      <c r="AQ58" s="285" t="str">
        <f t="shared" si="31"/>
        <v/>
      </c>
      <c r="AR58" s="341" t="str">
        <f t="shared" si="25"/>
        <v/>
      </c>
      <c r="AS58" s="342" t="str">
        <f t="shared" si="25"/>
        <v/>
      </c>
      <c r="AT58" s="343" t="str">
        <f t="shared" si="25"/>
        <v/>
      </c>
      <c r="AU58" s="294"/>
      <c r="AV58" s="297"/>
      <c r="AW58" s="294"/>
      <c r="AX58" s="297"/>
      <c r="AY58" s="294"/>
      <c r="AZ58" s="285"/>
    </row>
    <row r="59" spans="4:52" ht="9.9499999999999993" customHeight="1">
      <c r="D59" s="276"/>
      <c r="E59" s="279"/>
      <c r="F59" s="282"/>
      <c r="G59" s="282"/>
      <c r="H59" s="282"/>
      <c r="I59" s="282"/>
      <c r="J59" s="282"/>
      <c r="K59" s="282"/>
      <c r="L59" s="282"/>
      <c r="M59" s="282"/>
      <c r="N59" s="285"/>
      <c r="O59" s="5"/>
      <c r="P59" s="330"/>
      <c r="Q59" s="330"/>
      <c r="R59" s="330"/>
      <c r="S59" s="330"/>
      <c r="T59" s="330"/>
      <c r="U59" s="330"/>
      <c r="V59" s="330"/>
      <c r="W59" s="331"/>
      <c r="X59" s="7"/>
      <c r="Y59" s="330"/>
      <c r="Z59" s="330"/>
      <c r="AA59" s="330"/>
      <c r="AB59" s="330"/>
      <c r="AC59" s="330"/>
      <c r="AD59" s="330"/>
      <c r="AE59" s="330"/>
      <c r="AF59" s="335"/>
      <c r="AG59" s="324"/>
      <c r="AH59" s="325"/>
      <c r="AI59" s="341" t="str">
        <f t="shared" si="24"/>
        <v/>
      </c>
      <c r="AJ59" s="342" t="str">
        <f t="shared" si="24"/>
        <v/>
      </c>
      <c r="AK59" s="343" t="str">
        <f t="shared" si="24"/>
        <v/>
      </c>
      <c r="AL59" s="294" t="str">
        <f t="shared" si="26"/>
        <v/>
      </c>
      <c r="AM59" s="297" t="str">
        <f t="shared" si="27"/>
        <v/>
      </c>
      <c r="AN59" s="294" t="str">
        <f t="shared" si="28"/>
        <v/>
      </c>
      <c r="AO59" s="297" t="str">
        <f t="shared" si="29"/>
        <v/>
      </c>
      <c r="AP59" s="294" t="str">
        <f t="shared" si="30"/>
        <v/>
      </c>
      <c r="AQ59" s="285" t="str">
        <f t="shared" si="31"/>
        <v/>
      </c>
      <c r="AR59" s="341" t="str">
        <f t="shared" si="25"/>
        <v/>
      </c>
      <c r="AS59" s="342" t="str">
        <f t="shared" si="25"/>
        <v/>
      </c>
      <c r="AT59" s="343" t="str">
        <f t="shared" si="25"/>
        <v/>
      </c>
      <c r="AU59" s="294"/>
      <c r="AV59" s="297"/>
      <c r="AW59" s="294"/>
      <c r="AX59" s="297"/>
      <c r="AY59" s="294"/>
      <c r="AZ59" s="285"/>
    </row>
    <row r="60" spans="4:52" ht="9.9499999999999993" customHeight="1" thickBot="1">
      <c r="D60" s="276"/>
      <c r="E60" s="280"/>
      <c r="F60" s="283"/>
      <c r="G60" s="283"/>
      <c r="H60" s="283"/>
      <c r="I60" s="283"/>
      <c r="J60" s="283"/>
      <c r="K60" s="283"/>
      <c r="L60" s="283"/>
      <c r="M60" s="283"/>
      <c r="N60" s="286"/>
      <c r="O60" s="8"/>
      <c r="P60" s="332"/>
      <c r="Q60" s="332"/>
      <c r="R60" s="332"/>
      <c r="S60" s="332"/>
      <c r="T60" s="332"/>
      <c r="U60" s="332"/>
      <c r="V60" s="332"/>
      <c r="W60" s="333"/>
      <c r="X60" s="9"/>
      <c r="Y60" s="332"/>
      <c r="Z60" s="332"/>
      <c r="AA60" s="332"/>
      <c r="AB60" s="332"/>
      <c r="AC60" s="332"/>
      <c r="AD60" s="332"/>
      <c r="AE60" s="332"/>
      <c r="AF60" s="336"/>
      <c r="AG60" s="326"/>
      <c r="AH60" s="327"/>
      <c r="AI60" s="344" t="str">
        <f t="shared" si="24"/>
        <v/>
      </c>
      <c r="AJ60" s="345" t="str">
        <f t="shared" si="24"/>
        <v/>
      </c>
      <c r="AK60" s="346" t="str">
        <f t="shared" si="24"/>
        <v/>
      </c>
      <c r="AL60" s="295" t="str">
        <f t="shared" si="26"/>
        <v/>
      </c>
      <c r="AM60" s="298" t="str">
        <f t="shared" si="27"/>
        <v/>
      </c>
      <c r="AN60" s="295" t="str">
        <f t="shared" si="28"/>
        <v/>
      </c>
      <c r="AO60" s="298" t="str">
        <f t="shared" si="29"/>
        <v/>
      </c>
      <c r="AP60" s="295" t="str">
        <f t="shared" si="30"/>
        <v/>
      </c>
      <c r="AQ60" s="286" t="str">
        <f t="shared" si="31"/>
        <v/>
      </c>
      <c r="AR60" s="344" t="str">
        <f t="shared" si="25"/>
        <v/>
      </c>
      <c r="AS60" s="345" t="str">
        <f t="shared" si="25"/>
        <v/>
      </c>
      <c r="AT60" s="346" t="str">
        <f t="shared" si="25"/>
        <v/>
      </c>
      <c r="AU60" s="295"/>
      <c r="AV60" s="298"/>
      <c r="AW60" s="295"/>
      <c r="AX60" s="298"/>
      <c r="AY60" s="295"/>
      <c r="AZ60" s="286"/>
    </row>
    <row r="61" spans="4:52" ht="12.75" customHeight="1">
      <c r="D61" s="276"/>
      <c r="E61" s="272" t="s">
        <v>40</v>
      </c>
      <c r="F61" s="273"/>
      <c r="G61" s="273"/>
      <c r="H61" s="273"/>
      <c r="I61" s="273"/>
      <c r="J61" s="273"/>
      <c r="K61" s="273"/>
      <c r="L61" s="273"/>
      <c r="M61" s="273"/>
      <c r="N61" s="274"/>
      <c r="O61" s="272" t="s">
        <v>41</v>
      </c>
      <c r="P61" s="273"/>
      <c r="Q61" s="273"/>
      <c r="R61" s="273"/>
      <c r="S61" s="273"/>
      <c r="T61" s="273"/>
      <c r="U61" s="287"/>
      <c r="V61" s="222" t="s">
        <v>42</v>
      </c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6"/>
      <c r="AW61" s="219" t="s">
        <v>89</v>
      </c>
      <c r="AX61" s="220"/>
      <c r="AY61" s="220"/>
      <c r="AZ61" s="221"/>
    </row>
    <row r="62" spans="4:52" ht="9.9499999999999993" customHeight="1">
      <c r="D62" s="276"/>
      <c r="E62" s="166" t="str">
        <f>IF(入力!K30="","",IF(入力!K30="70歳到達","70歳到達(10)",IF(入力!K30="事業所間異動","事業所間異動(-)",IF(入力!K30="死亡","死亡(60)",IF(入力!K30="懲戒","懲戒(44)",IF(入力!K30="その他","その他(01)",IF(入力!K30="任意脱退","任意脱退(41)","error")))))))</f>
        <v/>
      </c>
      <c r="F62" s="167"/>
      <c r="G62" s="167"/>
      <c r="H62" s="167"/>
      <c r="I62" s="167"/>
      <c r="J62" s="167"/>
      <c r="K62" s="167"/>
      <c r="L62" s="167"/>
      <c r="M62" s="167"/>
      <c r="N62" s="168"/>
      <c r="O62" s="157" t="str">
        <f>IF(入力!L30="","",MID(TEXT(入力!L30,"0000000"),1,1))</f>
        <v/>
      </c>
      <c r="P62" s="160" t="str">
        <f>IF(入力!L30="","",MID(TEXT(入力!L30,"0000000"),2,1))</f>
        <v/>
      </c>
      <c r="Q62" s="216" t="str">
        <f>IF(入力!L30="","",MID(TEXT(入力!L30,"0000000"),3,1))</f>
        <v/>
      </c>
      <c r="R62" s="213" t="str">
        <f>IF(入力!L30="","",MID(TEXT(入力!L30,"0000000"),4,1))</f>
        <v/>
      </c>
      <c r="S62" s="160" t="str">
        <f>IF(入力!L30="","",MID(TEXT(入力!L30,"0000000"),5,1))</f>
        <v/>
      </c>
      <c r="T62" s="160" t="str">
        <f>IF(入力!L30="","",MID(TEXT(入力!L30,"0000000"),6,1))</f>
        <v/>
      </c>
      <c r="U62" s="216" t="str">
        <f>IF(入力!L30="","",MID(TEXT(入力!L30,"0000000"),7,1))</f>
        <v/>
      </c>
      <c r="V62" s="65"/>
      <c r="W62" s="237" t="str">
        <f>IF(入力!M30="","",DBCS(入力!M30))</f>
        <v/>
      </c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37"/>
      <c r="AK62" s="237"/>
      <c r="AL62" s="237"/>
      <c r="AM62" s="237"/>
      <c r="AN62" s="237"/>
      <c r="AO62" s="237"/>
      <c r="AP62" s="237"/>
      <c r="AQ62" s="237"/>
      <c r="AR62" s="237"/>
      <c r="AS62" s="237"/>
      <c r="AT62" s="237"/>
      <c r="AU62" s="237"/>
      <c r="AV62" s="238"/>
      <c r="AW62" s="228" t="str">
        <f>IF(入力!K30="","",IF(入力!K30="70歳到達","99",IF(入力!K30="事業所間異動","08",IF(入力!K30="死亡","99",IF(入力!K30="懲戒","99",IF(入力!K30="その他","99",IF(入力!K30="任意脱退","99","error")))))))</f>
        <v/>
      </c>
      <c r="AX62" s="229"/>
      <c r="AY62" s="229"/>
      <c r="AZ62" s="230"/>
    </row>
    <row r="63" spans="4:52" ht="9.9499999999999993" customHeight="1">
      <c r="D63" s="276"/>
      <c r="E63" s="169"/>
      <c r="F63" s="170"/>
      <c r="G63" s="170"/>
      <c r="H63" s="170"/>
      <c r="I63" s="170"/>
      <c r="J63" s="170"/>
      <c r="K63" s="170"/>
      <c r="L63" s="170"/>
      <c r="M63" s="170"/>
      <c r="N63" s="171"/>
      <c r="O63" s="158"/>
      <c r="P63" s="161"/>
      <c r="Q63" s="217"/>
      <c r="R63" s="214"/>
      <c r="S63" s="161"/>
      <c r="T63" s="161"/>
      <c r="U63" s="217"/>
      <c r="V63" s="66"/>
      <c r="W63" s="239"/>
      <c r="X63" s="239"/>
      <c r="Y63" s="239"/>
      <c r="Z63" s="239"/>
      <c r="AA63" s="239"/>
      <c r="AB63" s="239"/>
      <c r="AC63" s="239"/>
      <c r="AD63" s="239"/>
      <c r="AE63" s="239"/>
      <c r="AF63" s="239"/>
      <c r="AG63" s="239"/>
      <c r="AH63" s="239"/>
      <c r="AI63" s="239"/>
      <c r="AJ63" s="239"/>
      <c r="AK63" s="239"/>
      <c r="AL63" s="239"/>
      <c r="AM63" s="239"/>
      <c r="AN63" s="239"/>
      <c r="AO63" s="239"/>
      <c r="AP63" s="239"/>
      <c r="AQ63" s="239"/>
      <c r="AR63" s="239"/>
      <c r="AS63" s="239"/>
      <c r="AT63" s="239"/>
      <c r="AU63" s="239"/>
      <c r="AV63" s="240"/>
      <c r="AW63" s="231"/>
      <c r="AX63" s="232"/>
      <c r="AY63" s="232"/>
      <c r="AZ63" s="233"/>
    </row>
    <row r="64" spans="4:52" ht="9.9499999999999993" customHeight="1">
      <c r="D64" s="276"/>
      <c r="E64" s="169"/>
      <c r="F64" s="170"/>
      <c r="G64" s="170"/>
      <c r="H64" s="170"/>
      <c r="I64" s="170"/>
      <c r="J64" s="170"/>
      <c r="K64" s="170"/>
      <c r="L64" s="170"/>
      <c r="M64" s="170"/>
      <c r="N64" s="171"/>
      <c r="O64" s="158"/>
      <c r="P64" s="161"/>
      <c r="Q64" s="217"/>
      <c r="R64" s="214"/>
      <c r="S64" s="161"/>
      <c r="T64" s="161"/>
      <c r="U64" s="217"/>
      <c r="V64" s="66"/>
      <c r="W64" s="239"/>
      <c r="X64" s="239"/>
      <c r="Y64" s="239"/>
      <c r="Z64" s="239"/>
      <c r="AA64" s="239"/>
      <c r="AB64" s="239"/>
      <c r="AC64" s="239"/>
      <c r="AD64" s="239"/>
      <c r="AE64" s="239"/>
      <c r="AF64" s="239"/>
      <c r="AG64" s="239"/>
      <c r="AH64" s="239"/>
      <c r="AI64" s="239"/>
      <c r="AJ64" s="239"/>
      <c r="AK64" s="239"/>
      <c r="AL64" s="239"/>
      <c r="AM64" s="239"/>
      <c r="AN64" s="239"/>
      <c r="AO64" s="239"/>
      <c r="AP64" s="239"/>
      <c r="AQ64" s="239"/>
      <c r="AR64" s="239"/>
      <c r="AS64" s="239"/>
      <c r="AT64" s="239"/>
      <c r="AU64" s="239"/>
      <c r="AV64" s="240"/>
      <c r="AW64" s="231"/>
      <c r="AX64" s="232"/>
      <c r="AY64" s="232"/>
      <c r="AZ64" s="233"/>
    </row>
    <row r="65" spans="4:54" ht="9.9499999999999993" customHeight="1">
      <c r="D65" s="276"/>
      <c r="E65" s="169"/>
      <c r="F65" s="170"/>
      <c r="G65" s="170"/>
      <c r="H65" s="170"/>
      <c r="I65" s="170"/>
      <c r="J65" s="170"/>
      <c r="K65" s="170"/>
      <c r="L65" s="170"/>
      <c r="M65" s="170"/>
      <c r="N65" s="171"/>
      <c r="O65" s="158"/>
      <c r="P65" s="161"/>
      <c r="Q65" s="217"/>
      <c r="R65" s="214"/>
      <c r="S65" s="161"/>
      <c r="T65" s="161"/>
      <c r="U65" s="217"/>
      <c r="V65" s="66"/>
      <c r="W65" s="239"/>
      <c r="X65" s="239"/>
      <c r="Y65" s="239"/>
      <c r="Z65" s="239"/>
      <c r="AA65" s="239"/>
      <c r="AB65" s="239"/>
      <c r="AC65" s="239"/>
      <c r="AD65" s="239"/>
      <c r="AE65" s="239"/>
      <c r="AF65" s="239"/>
      <c r="AG65" s="239"/>
      <c r="AH65" s="239"/>
      <c r="AI65" s="239"/>
      <c r="AJ65" s="239"/>
      <c r="AK65" s="239"/>
      <c r="AL65" s="239"/>
      <c r="AM65" s="239"/>
      <c r="AN65" s="239"/>
      <c r="AO65" s="239"/>
      <c r="AP65" s="239"/>
      <c r="AQ65" s="239"/>
      <c r="AR65" s="239"/>
      <c r="AS65" s="239"/>
      <c r="AT65" s="239"/>
      <c r="AU65" s="239"/>
      <c r="AV65" s="240"/>
      <c r="AW65" s="231"/>
      <c r="AX65" s="232"/>
      <c r="AY65" s="232"/>
      <c r="AZ65" s="233"/>
    </row>
    <row r="66" spans="4:54" ht="9.9499999999999993" customHeight="1" thickBot="1">
      <c r="D66" s="277"/>
      <c r="E66" s="172"/>
      <c r="F66" s="173"/>
      <c r="G66" s="173"/>
      <c r="H66" s="173"/>
      <c r="I66" s="173"/>
      <c r="J66" s="173"/>
      <c r="K66" s="173"/>
      <c r="L66" s="173"/>
      <c r="M66" s="173"/>
      <c r="N66" s="174"/>
      <c r="O66" s="159"/>
      <c r="P66" s="162"/>
      <c r="Q66" s="218"/>
      <c r="R66" s="215"/>
      <c r="S66" s="162"/>
      <c r="T66" s="162"/>
      <c r="U66" s="218"/>
      <c r="V66" s="67"/>
      <c r="W66" s="241"/>
      <c r="X66" s="241"/>
      <c r="Y66" s="241"/>
      <c r="Z66" s="241"/>
      <c r="AA66" s="241"/>
      <c r="AB66" s="241"/>
      <c r="AC66" s="241"/>
      <c r="AD66" s="241"/>
      <c r="AE66" s="241"/>
      <c r="AF66" s="241"/>
      <c r="AG66" s="241"/>
      <c r="AH66" s="241"/>
      <c r="AI66" s="241"/>
      <c r="AJ66" s="241"/>
      <c r="AK66" s="241"/>
      <c r="AL66" s="241"/>
      <c r="AM66" s="241"/>
      <c r="AN66" s="241"/>
      <c r="AO66" s="241"/>
      <c r="AP66" s="241"/>
      <c r="AQ66" s="241"/>
      <c r="AR66" s="241"/>
      <c r="AS66" s="241"/>
      <c r="AT66" s="241"/>
      <c r="AU66" s="241"/>
      <c r="AV66" s="242"/>
      <c r="AW66" s="234"/>
      <c r="AX66" s="235"/>
      <c r="AY66" s="235"/>
      <c r="AZ66" s="236"/>
    </row>
    <row r="67" spans="4:54" ht="9.9499999999999993" customHeight="1">
      <c r="D67" s="11"/>
      <c r="E67" s="34"/>
      <c r="F67" s="34"/>
      <c r="G67" s="34"/>
      <c r="H67" s="4"/>
      <c r="I67" s="12"/>
      <c r="J67" s="13"/>
      <c r="K67" s="13"/>
      <c r="L67" s="14"/>
      <c r="M67" s="14"/>
      <c r="N67" s="4"/>
      <c r="O67" s="4"/>
      <c r="P67" s="4"/>
      <c r="Q67" s="4"/>
      <c r="R67" s="4"/>
      <c r="S67" s="4"/>
      <c r="T67" s="15"/>
      <c r="U67" s="22"/>
      <c r="V67" s="22"/>
      <c r="W67" s="22"/>
      <c r="X67" s="22"/>
      <c r="Y67" s="22"/>
      <c r="Z67" s="22"/>
      <c r="AA67" s="22"/>
      <c r="AB67" s="22"/>
      <c r="AC67" s="16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7"/>
      <c r="AP67" s="36"/>
      <c r="AQ67" s="36"/>
      <c r="AR67" s="36"/>
      <c r="AS67" s="36"/>
      <c r="AT67" s="36"/>
      <c r="AU67" s="36"/>
      <c r="AV67" s="10"/>
      <c r="AW67" s="3"/>
      <c r="AX67" s="3"/>
      <c r="AY67" s="3"/>
      <c r="AZ67" s="3"/>
      <c r="BA67" s="3"/>
      <c r="BB67" s="3"/>
    </row>
    <row r="68" spans="4:54" ht="9.9499999999999993" customHeight="1">
      <c r="D68" s="11"/>
      <c r="E68" s="34"/>
      <c r="F68" s="34"/>
      <c r="G68" s="34"/>
      <c r="H68" s="4"/>
      <c r="I68" s="12"/>
      <c r="J68" s="13"/>
      <c r="K68" s="13"/>
      <c r="L68" s="14"/>
      <c r="M68" s="14"/>
      <c r="N68" s="4"/>
      <c r="O68" s="4"/>
      <c r="P68" s="4"/>
      <c r="Q68" s="4"/>
      <c r="R68" s="4"/>
      <c r="S68" s="4"/>
      <c r="T68" s="15"/>
      <c r="U68" s="22"/>
      <c r="V68" s="22"/>
      <c r="W68" s="22"/>
      <c r="X68" s="22"/>
      <c r="Y68" s="22"/>
      <c r="Z68" s="22"/>
      <c r="AA68" s="22"/>
      <c r="AB68" s="22"/>
      <c r="AC68" s="16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7"/>
      <c r="AP68" s="36"/>
      <c r="AQ68" s="36"/>
      <c r="AR68" s="36"/>
      <c r="AS68" s="36"/>
      <c r="AT68" s="36"/>
      <c r="AU68" s="36"/>
      <c r="AV68" s="10"/>
      <c r="AW68" s="3"/>
      <c r="AX68" s="3"/>
      <c r="AY68" s="3"/>
      <c r="AZ68" s="3"/>
      <c r="BA68" s="3"/>
      <c r="BB68" s="3"/>
    </row>
    <row r="70" spans="4:54" ht="12.75" customHeight="1">
      <c r="D70" s="265" t="s">
        <v>26</v>
      </c>
      <c r="E70" s="266"/>
      <c r="F70" s="266"/>
      <c r="G70" s="266"/>
      <c r="H70" s="267"/>
      <c r="I70" s="252" t="str">
        <f>DBCS(入力!E3)</f>
        <v/>
      </c>
      <c r="J70" s="253"/>
      <c r="K70" s="253"/>
      <c r="L70" s="253"/>
      <c r="M70" s="253"/>
      <c r="N70" s="253"/>
      <c r="O70" s="253"/>
      <c r="P70" s="253"/>
      <c r="Q70" s="253"/>
      <c r="R70" s="253"/>
      <c r="S70" s="253"/>
      <c r="T70" s="253"/>
      <c r="U70" s="253"/>
      <c r="V70" s="253"/>
      <c r="W70" s="253"/>
      <c r="X70" s="253"/>
      <c r="Y70" s="253"/>
      <c r="Z70" s="253"/>
      <c r="AA70" s="253"/>
      <c r="AB70" s="253"/>
      <c r="AC70" s="253"/>
      <c r="AD70" s="254"/>
      <c r="AE70" s="50"/>
      <c r="AF70" s="50"/>
      <c r="AG70" s="50"/>
      <c r="AH70" s="264" t="str">
        <f>IF(入力!E11="","",入力!E11)</f>
        <v/>
      </c>
      <c r="AI70" s="264"/>
      <c r="AJ70" s="264"/>
      <c r="AK70" s="264"/>
      <c r="AL70" s="264"/>
      <c r="AM70" s="81" t="s">
        <v>34</v>
      </c>
      <c r="AN70" s="50"/>
      <c r="AO70" s="50"/>
      <c r="AP70" s="50"/>
      <c r="AQ70" s="50"/>
      <c r="AR70" s="50"/>
      <c r="AS70" s="50"/>
      <c r="AT70" s="50"/>
      <c r="AU70" s="50"/>
      <c r="AX70" s="18"/>
      <c r="AY70" s="337" t="s">
        <v>27</v>
      </c>
      <c r="AZ70" s="337"/>
      <c r="BA70" s="19"/>
    </row>
    <row r="71" spans="4:54" ht="12.75" customHeight="1">
      <c r="D71" s="249"/>
      <c r="E71" s="250"/>
      <c r="F71" s="250"/>
      <c r="G71" s="250"/>
      <c r="H71" s="251"/>
      <c r="I71" s="243"/>
      <c r="J71" s="244"/>
      <c r="K71" s="244"/>
      <c r="L71" s="244"/>
      <c r="M71" s="244"/>
      <c r="N71" s="244"/>
      <c r="O71" s="244"/>
      <c r="P71" s="244"/>
      <c r="Q71" s="244"/>
      <c r="R71" s="244"/>
      <c r="S71" s="244"/>
      <c r="T71" s="244"/>
      <c r="U71" s="244"/>
      <c r="V71" s="244"/>
      <c r="W71" s="244"/>
      <c r="X71" s="244"/>
      <c r="Y71" s="244"/>
      <c r="Z71" s="244"/>
      <c r="AA71" s="244"/>
      <c r="AB71" s="244"/>
      <c r="AC71" s="244"/>
      <c r="AD71" s="245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</row>
    <row r="72" spans="4:54" ht="12.75" customHeight="1">
      <c r="D72" s="249" t="s">
        <v>28</v>
      </c>
      <c r="E72" s="250"/>
      <c r="F72" s="250"/>
      <c r="G72" s="250"/>
      <c r="H72" s="251"/>
      <c r="I72" s="243" t="str">
        <f>DBCS(入力!E4)</f>
        <v/>
      </c>
      <c r="J72" s="244"/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4"/>
      <c r="W72" s="244"/>
      <c r="X72" s="244"/>
      <c r="Y72" s="244"/>
      <c r="Z72" s="244"/>
      <c r="AA72" s="244"/>
      <c r="AB72" s="244"/>
      <c r="AC72" s="244"/>
      <c r="AD72" s="245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</row>
    <row r="73" spans="4:54" ht="12.75" customHeight="1">
      <c r="D73" s="249"/>
      <c r="E73" s="250"/>
      <c r="F73" s="250"/>
      <c r="G73" s="250"/>
      <c r="H73" s="251"/>
      <c r="I73" s="243"/>
      <c r="J73" s="244"/>
      <c r="K73" s="244"/>
      <c r="L73" s="244"/>
      <c r="M73" s="244"/>
      <c r="N73" s="244"/>
      <c r="O73" s="244"/>
      <c r="P73" s="244"/>
      <c r="Q73" s="244"/>
      <c r="R73" s="244"/>
      <c r="S73" s="244"/>
      <c r="T73" s="244"/>
      <c r="U73" s="244"/>
      <c r="V73" s="244"/>
      <c r="W73" s="244"/>
      <c r="X73" s="244"/>
      <c r="Y73" s="244"/>
      <c r="Z73" s="244"/>
      <c r="AA73" s="244"/>
      <c r="AB73" s="244"/>
      <c r="AC73" s="244"/>
      <c r="AD73" s="245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</row>
    <row r="74" spans="4:54" ht="12.75" customHeight="1">
      <c r="D74" s="249" t="s">
        <v>29</v>
      </c>
      <c r="E74" s="250"/>
      <c r="F74" s="250"/>
      <c r="G74" s="250"/>
      <c r="H74" s="251"/>
      <c r="I74" s="243" t="str">
        <f>IF(入力!E5="","",入力!E5)</f>
        <v/>
      </c>
      <c r="J74" s="244"/>
      <c r="K74" s="244"/>
      <c r="L74" s="244"/>
      <c r="M74" s="244"/>
      <c r="N74" s="244"/>
      <c r="O74" s="244"/>
      <c r="P74" s="244"/>
      <c r="Q74" s="244"/>
      <c r="R74" s="244"/>
      <c r="S74" s="244"/>
      <c r="T74" s="244"/>
      <c r="U74" s="244"/>
      <c r="V74" s="244"/>
      <c r="W74" s="244"/>
      <c r="X74" s="244"/>
      <c r="Y74" s="244"/>
      <c r="Z74" s="244"/>
      <c r="AA74" s="244"/>
      <c r="AB74" s="244"/>
      <c r="AC74" s="244"/>
      <c r="AD74" s="245"/>
      <c r="AE74" s="50"/>
      <c r="AF74" s="50"/>
      <c r="AG74" s="265" t="s">
        <v>79</v>
      </c>
      <c r="AH74" s="266"/>
      <c r="AI74" s="266"/>
      <c r="AJ74" s="266"/>
      <c r="AK74" s="267"/>
      <c r="AL74" s="269" t="str">
        <f>IF(入力!E8="","",入力!E8)</f>
        <v/>
      </c>
      <c r="AM74" s="270"/>
      <c r="AN74" s="270"/>
      <c r="AO74" s="270"/>
      <c r="AP74" s="270"/>
      <c r="AQ74" s="270"/>
      <c r="AR74" s="270"/>
      <c r="AS74" s="270"/>
      <c r="AT74" s="270"/>
      <c r="AU74" s="271"/>
    </row>
    <row r="75" spans="4:54" ht="12.75" customHeight="1">
      <c r="D75" s="249"/>
      <c r="E75" s="250"/>
      <c r="F75" s="250"/>
      <c r="G75" s="250"/>
      <c r="H75" s="251"/>
      <c r="I75" s="243"/>
      <c r="J75" s="244"/>
      <c r="K75" s="244"/>
      <c r="L75" s="244"/>
      <c r="M75" s="244"/>
      <c r="N75" s="244"/>
      <c r="O75" s="244"/>
      <c r="P75" s="244"/>
      <c r="Q75" s="244"/>
      <c r="R75" s="244"/>
      <c r="S75" s="244"/>
      <c r="T75" s="244"/>
      <c r="U75" s="244"/>
      <c r="V75" s="244"/>
      <c r="W75" s="244"/>
      <c r="X75" s="244"/>
      <c r="Y75" s="244"/>
      <c r="Z75" s="244"/>
      <c r="AA75" s="244"/>
      <c r="AB75" s="244"/>
      <c r="AC75" s="244"/>
      <c r="AD75" s="245"/>
      <c r="AE75" s="50"/>
      <c r="AF75" s="50"/>
      <c r="AG75" s="249"/>
      <c r="AH75" s="250"/>
      <c r="AI75" s="250"/>
      <c r="AJ75" s="250"/>
      <c r="AK75" s="251"/>
      <c r="AL75" s="258"/>
      <c r="AM75" s="259"/>
      <c r="AN75" s="259"/>
      <c r="AO75" s="259"/>
      <c r="AP75" s="259"/>
      <c r="AQ75" s="259"/>
      <c r="AR75" s="259"/>
      <c r="AS75" s="259"/>
      <c r="AT75" s="259"/>
      <c r="AU75" s="260"/>
    </row>
    <row r="76" spans="4:54" ht="12.75" customHeight="1">
      <c r="D76" s="249" t="s">
        <v>30</v>
      </c>
      <c r="E76" s="250"/>
      <c r="F76" s="250"/>
      <c r="G76" s="250"/>
      <c r="H76" s="251"/>
      <c r="I76" s="243" t="str">
        <f>DBCS(入力!E6)</f>
        <v/>
      </c>
      <c r="J76" s="244"/>
      <c r="K76" s="244"/>
      <c r="L76" s="244"/>
      <c r="M76" s="244"/>
      <c r="N76" s="244"/>
      <c r="O76" s="244"/>
      <c r="P76" s="244"/>
      <c r="Q76" s="244"/>
      <c r="R76" s="244"/>
      <c r="S76" s="244"/>
      <c r="T76" s="244"/>
      <c r="U76" s="244"/>
      <c r="V76" s="244"/>
      <c r="W76" s="244"/>
      <c r="X76" s="244"/>
      <c r="Y76" s="244"/>
      <c r="Z76" s="244"/>
      <c r="AA76" s="244"/>
      <c r="AB76" s="244"/>
      <c r="AC76" s="244"/>
      <c r="AD76" s="245"/>
      <c r="AE76" s="50"/>
      <c r="AF76" s="50"/>
      <c r="AG76" s="249" t="s">
        <v>30</v>
      </c>
      <c r="AH76" s="250"/>
      <c r="AI76" s="250"/>
      <c r="AJ76" s="250"/>
      <c r="AK76" s="251"/>
      <c r="AL76" s="258" t="str">
        <f>DBCS(入力!E9)</f>
        <v/>
      </c>
      <c r="AM76" s="259"/>
      <c r="AN76" s="259"/>
      <c r="AO76" s="259"/>
      <c r="AP76" s="259"/>
      <c r="AQ76" s="259"/>
      <c r="AR76" s="259"/>
      <c r="AS76" s="259"/>
      <c r="AT76" s="259"/>
      <c r="AU76" s="260"/>
    </row>
    <row r="77" spans="4:54" ht="12.75" customHeight="1">
      <c r="D77" s="255"/>
      <c r="E77" s="256"/>
      <c r="F77" s="256"/>
      <c r="G77" s="256"/>
      <c r="H77" s="257"/>
      <c r="I77" s="246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247"/>
      <c r="X77" s="247"/>
      <c r="Y77" s="247"/>
      <c r="Z77" s="247"/>
      <c r="AA77" s="247"/>
      <c r="AB77" s="247"/>
      <c r="AC77" s="247"/>
      <c r="AD77" s="248"/>
      <c r="AE77" s="50"/>
      <c r="AF77" s="50"/>
      <c r="AG77" s="255"/>
      <c r="AH77" s="256"/>
      <c r="AI77" s="256"/>
      <c r="AJ77" s="256"/>
      <c r="AK77" s="257"/>
      <c r="AL77" s="261"/>
      <c r="AM77" s="262"/>
      <c r="AN77" s="262"/>
      <c r="AO77" s="262"/>
      <c r="AP77" s="262"/>
      <c r="AQ77" s="262"/>
      <c r="AR77" s="262"/>
      <c r="AS77" s="262"/>
      <c r="AT77" s="262"/>
      <c r="AU77" s="263"/>
    </row>
  </sheetData>
  <sheetProtection algorithmName="SHA-512" hashValue="v/+Dk5APfOT9XK9kNwGWfRa/kk8Hsz9wYQNCkSyK0eeWX14/7Iwo0KSrz2Wb4v/0tApM+I+XZgbA/LbPP55+aA==" saltValue="1YmV0fX3hJdb03dC6/Apig==" spinCount="100000" sheet="1" objects="1" scenarios="1"/>
  <mergeCells count="231">
    <mergeCell ref="AW62:AZ66"/>
    <mergeCell ref="W20:AV24"/>
    <mergeCell ref="AW20:AZ24"/>
    <mergeCell ref="V33:AV33"/>
    <mergeCell ref="AW33:AZ33"/>
    <mergeCell ref="W34:AV38"/>
    <mergeCell ref="AW34:AZ38"/>
    <mergeCell ref="V47:AV47"/>
    <mergeCell ref="AW47:AZ47"/>
    <mergeCell ref="W48:AV52"/>
    <mergeCell ref="AW48:AZ52"/>
    <mergeCell ref="AI54:AQ54"/>
    <mergeCell ref="AG54:AH54"/>
    <mergeCell ref="AR54:AZ54"/>
    <mergeCell ref="AZ55:AZ60"/>
    <mergeCell ref="AY41:AY46"/>
    <mergeCell ref="AZ41:AZ46"/>
    <mergeCell ref="AY70:AZ70"/>
    <mergeCell ref="O62:O66"/>
    <mergeCell ref="P62:P66"/>
    <mergeCell ref="Q62:Q66"/>
    <mergeCell ref="R62:R66"/>
    <mergeCell ref="S62:S66"/>
    <mergeCell ref="T62:T66"/>
    <mergeCell ref="AG55:AH60"/>
    <mergeCell ref="AR55:AT60"/>
    <mergeCell ref="AU55:AU60"/>
    <mergeCell ref="AV55:AV60"/>
    <mergeCell ref="P55:W60"/>
    <mergeCell ref="AH70:AL70"/>
    <mergeCell ref="AM55:AM60"/>
    <mergeCell ref="AN55:AN60"/>
    <mergeCell ref="AO55:AO60"/>
    <mergeCell ref="Y55:AF60"/>
    <mergeCell ref="I70:AD71"/>
    <mergeCell ref="O61:U61"/>
    <mergeCell ref="V61:AV61"/>
    <mergeCell ref="AW61:AZ61"/>
    <mergeCell ref="W62:AV66"/>
    <mergeCell ref="AX55:AX60"/>
    <mergeCell ref="AY55:AY60"/>
    <mergeCell ref="O48:O52"/>
    <mergeCell ref="P48:P52"/>
    <mergeCell ref="Q48:Q52"/>
    <mergeCell ref="R48:R52"/>
    <mergeCell ref="S48:S52"/>
    <mergeCell ref="AI55:AK60"/>
    <mergeCell ref="AL55:AL60"/>
    <mergeCell ref="T48:T52"/>
    <mergeCell ref="AW55:AW60"/>
    <mergeCell ref="AP55:AP60"/>
    <mergeCell ref="AQ55:AQ60"/>
    <mergeCell ref="D76:H77"/>
    <mergeCell ref="I76:AD77"/>
    <mergeCell ref="U62:U66"/>
    <mergeCell ref="D70:H71"/>
    <mergeCell ref="D72:H73"/>
    <mergeCell ref="I72:AD73"/>
    <mergeCell ref="D74:H75"/>
    <mergeCell ref="E62:N66"/>
    <mergeCell ref="I74:AD75"/>
    <mergeCell ref="E47:N47"/>
    <mergeCell ref="D41:D52"/>
    <mergeCell ref="E41:E46"/>
    <mergeCell ref="F41:F46"/>
    <mergeCell ref="G41:G46"/>
    <mergeCell ref="H41:H46"/>
    <mergeCell ref="I41:I46"/>
    <mergeCell ref="E48:N52"/>
    <mergeCell ref="D55:D66"/>
    <mergeCell ref="E55:E60"/>
    <mergeCell ref="F55:F60"/>
    <mergeCell ref="G55:G60"/>
    <mergeCell ref="H55:H60"/>
    <mergeCell ref="I55:I60"/>
    <mergeCell ref="J41:J46"/>
    <mergeCell ref="K41:K46"/>
    <mergeCell ref="E54:N54"/>
    <mergeCell ref="E61:N61"/>
    <mergeCell ref="J55:J60"/>
    <mergeCell ref="K55:K60"/>
    <mergeCell ref="L55:L60"/>
    <mergeCell ref="M55:M60"/>
    <mergeCell ref="N55:N60"/>
    <mergeCell ref="O47:U47"/>
    <mergeCell ref="U48:U52"/>
    <mergeCell ref="O54:AF54"/>
    <mergeCell ref="AP27:AP32"/>
    <mergeCell ref="AQ27:AQ32"/>
    <mergeCell ref="S34:S38"/>
    <mergeCell ref="T34:T38"/>
    <mergeCell ref="AW41:AW46"/>
    <mergeCell ref="AX41:AX46"/>
    <mergeCell ref="AI40:AQ40"/>
    <mergeCell ref="P41:W46"/>
    <mergeCell ref="U34:U38"/>
    <mergeCell ref="AP41:AP46"/>
    <mergeCell ref="AQ41:AQ46"/>
    <mergeCell ref="AG41:AH46"/>
    <mergeCell ref="AR41:AT46"/>
    <mergeCell ref="AU41:AU46"/>
    <mergeCell ref="AV41:AV46"/>
    <mergeCell ref="Y41:AF46"/>
    <mergeCell ref="AI41:AK46"/>
    <mergeCell ref="AL41:AL46"/>
    <mergeCell ref="AM41:AM46"/>
    <mergeCell ref="AN41:AN46"/>
    <mergeCell ref="AO41:AO46"/>
    <mergeCell ref="E40:N40"/>
    <mergeCell ref="O40:AF40"/>
    <mergeCell ref="L41:L46"/>
    <mergeCell ref="M41:M46"/>
    <mergeCell ref="N41:N46"/>
    <mergeCell ref="AG40:AH40"/>
    <mergeCell ref="AR40:AZ40"/>
    <mergeCell ref="O34:O38"/>
    <mergeCell ref="P34:P38"/>
    <mergeCell ref="Q34:Q38"/>
    <mergeCell ref="E26:N26"/>
    <mergeCell ref="O26:AF26"/>
    <mergeCell ref="AI26:AQ26"/>
    <mergeCell ref="AG26:AH26"/>
    <mergeCell ref="AR26:AZ26"/>
    <mergeCell ref="AW27:AW32"/>
    <mergeCell ref="AX27:AX32"/>
    <mergeCell ref="AY27:AY32"/>
    <mergeCell ref="AZ27:AZ32"/>
    <mergeCell ref="AG27:AH32"/>
    <mergeCell ref="AR27:AT32"/>
    <mergeCell ref="AU27:AU32"/>
    <mergeCell ref="AV27:AV32"/>
    <mergeCell ref="P27:W32"/>
    <mergeCell ref="Y27:AF32"/>
    <mergeCell ref="AI27:AK32"/>
    <mergeCell ref="AL27:AL32"/>
    <mergeCell ref="AM27:AM32"/>
    <mergeCell ref="AN27:AN32"/>
    <mergeCell ref="AO27:AO32"/>
    <mergeCell ref="J27:J32"/>
    <mergeCell ref="K27:K32"/>
    <mergeCell ref="L27:L32"/>
    <mergeCell ref="D27:D38"/>
    <mergeCell ref="E27:E32"/>
    <mergeCell ref="F27:F32"/>
    <mergeCell ref="G27:G32"/>
    <mergeCell ref="H27:H32"/>
    <mergeCell ref="I27:I32"/>
    <mergeCell ref="E34:N38"/>
    <mergeCell ref="E33:N33"/>
    <mergeCell ref="R34:R38"/>
    <mergeCell ref="M27:M32"/>
    <mergeCell ref="N27:N32"/>
    <mergeCell ref="O33:U33"/>
    <mergeCell ref="Q20:Q24"/>
    <mergeCell ref="R20:R24"/>
    <mergeCell ref="S20:S24"/>
    <mergeCell ref="AR13:AT18"/>
    <mergeCell ref="AU13:AU18"/>
    <mergeCell ref="AG13:AH18"/>
    <mergeCell ref="T20:T24"/>
    <mergeCell ref="U20:U24"/>
    <mergeCell ref="V19:AV19"/>
    <mergeCell ref="AW19:AZ19"/>
    <mergeCell ref="D13:D24"/>
    <mergeCell ref="E13:E18"/>
    <mergeCell ref="F13:F18"/>
    <mergeCell ref="G13:G18"/>
    <mergeCell ref="H13:H18"/>
    <mergeCell ref="I13:I18"/>
    <mergeCell ref="J13:J18"/>
    <mergeCell ref="K13:K18"/>
    <mergeCell ref="L13:L18"/>
    <mergeCell ref="E19:N19"/>
    <mergeCell ref="AV13:AV18"/>
    <mergeCell ref="AW13:AW18"/>
    <mergeCell ref="AX13:AX18"/>
    <mergeCell ref="AY13:AY18"/>
    <mergeCell ref="AM13:AM18"/>
    <mergeCell ref="AN13:AN18"/>
    <mergeCell ref="AO13:AO18"/>
    <mergeCell ref="AP13:AP18"/>
    <mergeCell ref="AQ13:AQ18"/>
    <mergeCell ref="O19:U19"/>
    <mergeCell ref="E20:N24"/>
    <mergeCell ref="O20:O24"/>
    <mergeCell ref="P20:P24"/>
    <mergeCell ref="J8:J10"/>
    <mergeCell ref="K8:K10"/>
    <mergeCell ref="L8:L10"/>
    <mergeCell ref="P13:W18"/>
    <mergeCell ref="Y13:AF18"/>
    <mergeCell ref="AI13:AK18"/>
    <mergeCell ref="AL13:AL18"/>
    <mergeCell ref="AR12:AZ12"/>
    <mergeCell ref="AZ13:AZ18"/>
    <mergeCell ref="AX4:AX6"/>
    <mergeCell ref="AY4:AY6"/>
    <mergeCell ref="AZ4:AZ6"/>
    <mergeCell ref="D2:G2"/>
    <mergeCell ref="V2:AK3"/>
    <mergeCell ref="AW3:AZ3"/>
    <mergeCell ref="AW4:AW6"/>
    <mergeCell ref="D7:F7"/>
    <mergeCell ref="G7:I7"/>
    <mergeCell ref="J7:M7"/>
    <mergeCell ref="N7:R7"/>
    <mergeCell ref="S7:V7"/>
    <mergeCell ref="D8:F10"/>
    <mergeCell ref="G8:G10"/>
    <mergeCell ref="U8:U10"/>
    <mergeCell ref="V8:V10"/>
    <mergeCell ref="AG74:AK75"/>
    <mergeCell ref="AL74:AU75"/>
    <mergeCell ref="AG76:AK77"/>
    <mergeCell ref="AL76:AU77"/>
    <mergeCell ref="M13:M18"/>
    <mergeCell ref="N13:N18"/>
    <mergeCell ref="S8:S10"/>
    <mergeCell ref="T8:T10"/>
    <mergeCell ref="E12:N12"/>
    <mergeCell ref="O12:AF12"/>
    <mergeCell ref="AI12:AQ12"/>
    <mergeCell ref="AG12:AH12"/>
    <mergeCell ref="M8:M10"/>
    <mergeCell ref="N8:N10"/>
    <mergeCell ref="O8:O10"/>
    <mergeCell ref="P8:P10"/>
    <mergeCell ref="Q8:Q10"/>
    <mergeCell ref="R8:R10"/>
    <mergeCell ref="H8:H10"/>
    <mergeCell ref="I8:I10"/>
  </mergeCells>
  <phoneticPr fontId="1"/>
  <pageMargins left="0.19685039370078741" right="0.19685039370078741" top="7.874015748031496E-2" bottom="0.39370078740157483" header="0.31496062992125984" footer="0"/>
  <pageSetup paperSize="9" scale="75" orientation="landscape" r:id="rId1"/>
  <headerFooter>
    <oddFooter>&amp;L&amp;"ＭＳ 明朝,標準"&amp;8報道基金_02k（202508改訂）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D1:BB77"/>
  <sheetViews>
    <sheetView showGridLines="0" zoomScaleNormal="100" zoomScaleSheetLayoutView="70" workbookViewId="0"/>
  </sheetViews>
  <sheetFormatPr defaultColWidth="4.375" defaultRowHeight="12.75" customHeight="1"/>
  <cols>
    <col min="1" max="56" width="3.625" style="2" customWidth="1"/>
    <col min="57" max="16384" width="4.375" style="2"/>
  </cols>
  <sheetData>
    <row r="1" spans="4:52" s="50" customFormat="1" ht="5.0999999999999996" customHeight="1"/>
    <row r="2" spans="4:52" s="50" customFormat="1" ht="12.75" customHeight="1" thickBot="1">
      <c r="D2" s="175"/>
      <c r="E2" s="175"/>
      <c r="F2" s="175"/>
      <c r="G2" s="175"/>
      <c r="T2" s="51"/>
      <c r="U2" s="51"/>
      <c r="V2" s="176" t="s">
        <v>38</v>
      </c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</row>
    <row r="3" spans="4:52" s="50" customFormat="1" ht="12.75" customHeight="1">
      <c r="U3" s="51" t="s">
        <v>15</v>
      </c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W3" s="154" t="s">
        <v>16</v>
      </c>
      <c r="AX3" s="155"/>
      <c r="AY3" s="155"/>
      <c r="AZ3" s="156"/>
    </row>
    <row r="4" spans="4:52" s="50" customFormat="1" ht="12.75" customHeight="1">
      <c r="AH4" s="52"/>
      <c r="AI4" s="53"/>
      <c r="AJ4" s="53"/>
      <c r="AW4" s="157"/>
      <c r="AX4" s="160"/>
      <c r="AY4" s="160"/>
      <c r="AZ4" s="163"/>
    </row>
    <row r="5" spans="4:52" s="50" customFormat="1" ht="12.75" customHeight="1">
      <c r="AH5" s="52"/>
      <c r="AI5" s="53"/>
      <c r="AJ5" s="53"/>
      <c r="AW5" s="158"/>
      <c r="AX5" s="161"/>
      <c r="AY5" s="161"/>
      <c r="AZ5" s="164"/>
    </row>
    <row r="6" spans="4:52" s="50" customFormat="1" ht="12.75" customHeight="1" thickBot="1">
      <c r="AC6" s="52"/>
      <c r="AD6" s="52"/>
      <c r="AE6" s="52"/>
      <c r="AF6" s="52"/>
      <c r="AG6" s="52"/>
      <c r="AH6" s="52"/>
      <c r="AV6" s="54"/>
      <c r="AW6" s="159"/>
      <c r="AX6" s="162"/>
      <c r="AY6" s="162"/>
      <c r="AZ6" s="165"/>
    </row>
    <row r="7" spans="4:52" s="50" customFormat="1" ht="12.75" customHeight="1">
      <c r="D7" s="154" t="s">
        <v>72</v>
      </c>
      <c r="E7" s="155"/>
      <c r="F7" s="156"/>
      <c r="G7" s="154" t="s">
        <v>73</v>
      </c>
      <c r="H7" s="155"/>
      <c r="I7" s="156"/>
      <c r="J7" s="154" t="s">
        <v>17</v>
      </c>
      <c r="K7" s="155"/>
      <c r="L7" s="155"/>
      <c r="M7" s="156"/>
      <c r="N7" s="154" t="s">
        <v>18</v>
      </c>
      <c r="O7" s="155"/>
      <c r="P7" s="155"/>
      <c r="Q7" s="155"/>
      <c r="R7" s="156"/>
      <c r="S7" s="154" t="s">
        <v>71</v>
      </c>
      <c r="T7" s="155"/>
      <c r="U7" s="155"/>
      <c r="V7" s="156"/>
      <c r="AD7" s="52"/>
      <c r="AE7" s="52"/>
      <c r="AF7" s="52"/>
      <c r="AG7" s="52"/>
      <c r="AH7" s="52"/>
    </row>
    <row r="8" spans="4:52" s="50" customFormat="1" ht="12.75" customHeight="1">
      <c r="D8" s="180">
        <v>8</v>
      </c>
      <c r="E8" s="181"/>
      <c r="F8" s="182"/>
      <c r="G8" s="157">
        <v>0</v>
      </c>
      <c r="H8" s="160">
        <v>2</v>
      </c>
      <c r="I8" s="160">
        <v>0</v>
      </c>
      <c r="J8" s="157">
        <v>0</v>
      </c>
      <c r="K8" s="160">
        <v>0</v>
      </c>
      <c r="L8" s="160">
        <v>8</v>
      </c>
      <c r="M8" s="163">
        <v>8</v>
      </c>
      <c r="N8" s="157" t="str">
        <f>IF(入力!E2="","",LEFT(RIGHT(CONCATENATE("      ",入力!E2),5),1))</f>
        <v/>
      </c>
      <c r="O8" s="160" t="str">
        <f>IF(入力!E2="","",MID(RIGHT(CONCATENATE("      ",入力!E2),5),2,1))</f>
        <v/>
      </c>
      <c r="P8" s="160" t="str">
        <f>IF(入力!E2="","",MID(RIGHT(CONCATENATE("      ",入力!E2),5),3,1))</f>
        <v/>
      </c>
      <c r="Q8" s="160" t="str">
        <f>IF(入力!E2="","",MID(RIGHT(CONCATENATE("      ",入力!E2),5),4,1))</f>
        <v/>
      </c>
      <c r="R8" s="163" t="str">
        <f>IF(入力!E2="","",RIGHT(RIGHT(CONCATENATE("      ",入力!E2),5),1))</f>
        <v/>
      </c>
      <c r="S8" s="157" t="s">
        <v>80</v>
      </c>
      <c r="T8" s="160">
        <v>1</v>
      </c>
      <c r="U8" s="160">
        <v>1</v>
      </c>
      <c r="V8" s="163">
        <v>9</v>
      </c>
      <c r="AE8" s="52"/>
      <c r="AF8" s="52"/>
      <c r="AG8" s="52"/>
      <c r="AH8" s="52"/>
      <c r="AR8" s="81"/>
      <c r="AS8" s="55"/>
      <c r="AV8" s="56"/>
    </row>
    <row r="9" spans="4:52" s="50" customFormat="1" ht="12.75" customHeight="1">
      <c r="D9" s="183"/>
      <c r="E9" s="184"/>
      <c r="F9" s="185"/>
      <c r="G9" s="158"/>
      <c r="H9" s="161"/>
      <c r="I9" s="161"/>
      <c r="J9" s="158"/>
      <c r="K9" s="161"/>
      <c r="L9" s="161"/>
      <c r="M9" s="164"/>
      <c r="N9" s="158"/>
      <c r="O9" s="161"/>
      <c r="P9" s="161"/>
      <c r="Q9" s="161"/>
      <c r="R9" s="164"/>
      <c r="S9" s="158"/>
      <c r="T9" s="161"/>
      <c r="U9" s="161"/>
      <c r="V9" s="164"/>
      <c r="AE9" s="52"/>
      <c r="AF9" s="52"/>
      <c r="AG9" s="52"/>
      <c r="AH9" s="52"/>
      <c r="AN9" s="81"/>
      <c r="AO9" s="55"/>
      <c r="AR9" s="56"/>
    </row>
    <row r="10" spans="4:52" s="50" customFormat="1" ht="12.75" customHeight="1" thickBot="1">
      <c r="D10" s="186"/>
      <c r="E10" s="187"/>
      <c r="F10" s="188"/>
      <c r="G10" s="159"/>
      <c r="H10" s="162"/>
      <c r="I10" s="162"/>
      <c r="J10" s="159"/>
      <c r="K10" s="162"/>
      <c r="L10" s="162"/>
      <c r="M10" s="165"/>
      <c r="N10" s="159"/>
      <c r="O10" s="162"/>
      <c r="P10" s="162"/>
      <c r="Q10" s="162"/>
      <c r="R10" s="165"/>
      <c r="S10" s="159"/>
      <c r="T10" s="162"/>
      <c r="U10" s="162"/>
      <c r="V10" s="165"/>
      <c r="W10" s="57"/>
      <c r="X10" s="57"/>
      <c r="Y10" s="57"/>
      <c r="AN10" s="81"/>
      <c r="AO10" s="57"/>
      <c r="AP10" s="57"/>
      <c r="AQ10" s="57"/>
      <c r="AR10" s="57"/>
    </row>
    <row r="11" spans="4:52" ht="5.0999999999999996" customHeight="1" thickBot="1"/>
    <row r="12" spans="4:52" ht="12.75" customHeight="1">
      <c r="D12" s="35" t="s">
        <v>19</v>
      </c>
      <c r="E12" s="288" t="s">
        <v>20</v>
      </c>
      <c r="F12" s="289"/>
      <c r="G12" s="289"/>
      <c r="H12" s="289"/>
      <c r="I12" s="289"/>
      <c r="J12" s="289"/>
      <c r="K12" s="289"/>
      <c r="L12" s="289"/>
      <c r="M12" s="289"/>
      <c r="N12" s="290"/>
      <c r="O12" s="272" t="s">
        <v>21</v>
      </c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4"/>
      <c r="AG12" s="291" t="s">
        <v>23</v>
      </c>
      <c r="AH12" s="292"/>
      <c r="AI12" s="272" t="s">
        <v>22</v>
      </c>
      <c r="AJ12" s="273"/>
      <c r="AK12" s="273"/>
      <c r="AL12" s="273"/>
      <c r="AM12" s="273"/>
      <c r="AN12" s="273"/>
      <c r="AO12" s="273"/>
      <c r="AP12" s="273"/>
      <c r="AQ12" s="274"/>
      <c r="AR12" s="272" t="s">
        <v>39</v>
      </c>
      <c r="AS12" s="273"/>
      <c r="AT12" s="273"/>
      <c r="AU12" s="273"/>
      <c r="AV12" s="273"/>
      <c r="AW12" s="273"/>
      <c r="AX12" s="273"/>
      <c r="AY12" s="273"/>
      <c r="AZ12" s="274"/>
    </row>
    <row r="13" spans="4:52" ht="9.9499999999999993" customHeight="1">
      <c r="D13" s="275">
        <v>17</v>
      </c>
      <c r="E13" s="278" t="str">
        <f>IF(入力!E31="","",LEFT(RIGHT(CONCATENATE("          ",入力!E31),10),1))</f>
        <v/>
      </c>
      <c r="F13" s="281" t="str">
        <f>IF(入力!E31="","",MID(RIGHT(CONCATENATE("          ",入力!E31),10),2,1))</f>
        <v/>
      </c>
      <c r="G13" s="281" t="str">
        <f>IF(入力!E31="","",MID(RIGHT(CONCATENATE("          ",入力!E31),10),3,1))</f>
        <v/>
      </c>
      <c r="H13" s="281" t="str">
        <f>IF(入力!E31="","",MID(RIGHT(CONCATENATE("          ",入力!E31),10),4,1))</f>
        <v/>
      </c>
      <c r="I13" s="281" t="str">
        <f>IF(入力!E31="","",MID(RIGHT(CONCATENATE("          ",入力!E31),10),5,1))</f>
        <v/>
      </c>
      <c r="J13" s="281" t="str">
        <f>IF(入力!E31="","",MID(RIGHT(CONCATENATE("          ",入力!E31),10),6,1))</f>
        <v/>
      </c>
      <c r="K13" s="281" t="str">
        <f>IF(入力!E31="","",MID(RIGHT(CONCATENATE("          ",入力!E31),10),7,1))</f>
        <v/>
      </c>
      <c r="L13" s="281" t="str">
        <f>IF(入力!E31="","",MID(RIGHT(CONCATENATE("          ",入力!E31),10),8,1))</f>
        <v/>
      </c>
      <c r="M13" s="281" t="str">
        <f>IF(入力!E31="","",MID(RIGHT(CONCATENATE("          ",入力!E31),10),9,1))</f>
        <v/>
      </c>
      <c r="N13" s="284" t="str">
        <f>IF(入力!E31="","",RIGHT(RIGHT(CONCATENATE("          ",入力!E31),10),1))</f>
        <v/>
      </c>
      <c r="O13" s="25" t="s">
        <v>24</v>
      </c>
      <c r="P13" s="313" t="str">
        <f>IF(入力!F31="","",入力!F31)</f>
        <v/>
      </c>
      <c r="Q13" s="313"/>
      <c r="R13" s="313"/>
      <c r="S13" s="313"/>
      <c r="T13" s="313"/>
      <c r="U13" s="313"/>
      <c r="V13" s="313"/>
      <c r="W13" s="314"/>
      <c r="X13" s="26" t="s">
        <v>25</v>
      </c>
      <c r="Y13" s="313" t="str">
        <f>IF(入力!G31="","",入力!G31)</f>
        <v/>
      </c>
      <c r="Z13" s="313"/>
      <c r="AA13" s="313"/>
      <c r="AB13" s="313"/>
      <c r="AC13" s="313"/>
      <c r="AD13" s="313"/>
      <c r="AE13" s="313"/>
      <c r="AF13" s="319"/>
      <c r="AG13" s="299" t="str">
        <f>IF(入力!H31="","",入力!H31)</f>
        <v/>
      </c>
      <c r="AH13" s="308"/>
      <c r="AI13" s="338" t="str">
        <f>IF(入力!I31="","",IF((VALUE(TEXT(入力!I31,"yyyymmdd"))-20190501)&gt;=0,"令和",IF((VALUE(TEXT(入力!I31,"yyyymmdd"))-19890108)&gt;=0,"平成","昭和")))</f>
        <v/>
      </c>
      <c r="AJ13" s="339" t="str">
        <f t="shared" ref="AI13:AK18" si="0">IF($B13="","",IF((VALUE(TEXT($B13,"yyyymmdd"))-20190501)&gt;=0,"9 ： 令和",IF((VALUE(TEXT($B13,"yyyymmdd"))-19890108)&gt;=0,"7 ： 平成","5 ： 昭和")))</f>
        <v/>
      </c>
      <c r="AK13" s="340" t="str">
        <f t="shared" si="0"/>
        <v/>
      </c>
      <c r="AL13" s="293" t="str">
        <f>IF(入力!I31="","",IF((VALUE(TEXT(入力!I31,"yyyymmdd"))-20190501)&lt;0,LEFT(IF((VALUE(TEXT(入力!I31,"yyyymmdd"))-19890108)&gt;=0,RIGHT(CONCATENATE("0",TEXT(入力!I31,"yyyymmdd")-19880000),6),TEXT(入力!I31,"yyyymmdd")-19250000),1),IF((TEXT(入力!I31,"yyyymmdd")-20180000)&lt;100000,0,LEFT(TEXT(入力!I31,"yyyymmdd")-20180000,1))))</f>
        <v/>
      </c>
      <c r="AM13" s="296" t="str">
        <f>IF(入力!I31="","",IF((VALUE(TEXT(入力!I31,"yyyymmdd"))-20190501)&lt;0,MID(IF((VALUE(TEXT(入力!I31,"yyyymmdd"))-19890108)&gt;=0,RIGHT(CONCATENATE("0",TEXT(入力!I31,"yyyymmdd")-19880000),6),TEXT(入力!I31,"yyyymmdd")-19250000),2,1),IF((TEXT(入力!I31,"yyyymmdd")-20180000)&lt;100000,LEFT(TEXT(入力!I31,"yyyymmdd")-20180000,1),MID(TEXT(入力!I31,"yyyymmdd")-20180000,2,1))))</f>
        <v/>
      </c>
      <c r="AN13" s="293" t="str">
        <f>IF(入力!I31="","",IF((VALUE(TEXT(入力!I31,"yyyymmdd"))-20190501)&lt;0,MID(IF((VALUE(TEXT(入力!I31,"yyyymmdd"))-19890108)&gt;=0,RIGHT(CONCATENATE("0",TEXT(入力!I31,"yyyymmdd")-19880000),6),TEXT(入力!I31,"yyyymmdd")-19250000),3,1),IF((TEXT(入力!I31,"yyyymmdd")-20180000)&lt;100000,MID(TEXT(入力!I31,"yyyymmdd")-20180000,2,1),MID(TEXT(入力!I31,"yyyymmdd")-20180000,3,1))))</f>
        <v/>
      </c>
      <c r="AO13" s="296" t="str">
        <f>IF(入力!I31="","",IF((VALUE(TEXT(入力!I31,"yyyymmdd"))-20190501)&lt;0,MID(IF((VALUE(TEXT(入力!I31,"yyyymmdd"))-19890108)&gt;=0,RIGHT(CONCATENATE("0",TEXT(入力!I31,"yyyymmdd")-19880000),6),TEXT(入力!I31,"yyyymmdd")-19250000),4,1),IF((TEXT(入力!I31,"yyyymmdd")-20180000)&lt;100000,MID(TEXT(入力!I31,"yyyymmdd")-20180000,3,1),MID(TEXT(入力!I31,"yyyymmdd")-20180000,4,1))))</f>
        <v/>
      </c>
      <c r="AP13" s="293" t="str">
        <f>IF(入力!I31="","",IF((VALUE(TEXT(入力!I31,"yyyymmdd"))-20190501)&lt;0,MID(IF((VALUE(TEXT(入力!I31,"yyyymmdd"))-19890108)&gt;=0,RIGHT(CONCATENATE("0",TEXT(入力!I31,"yyyymmdd")-19880000),6),TEXT(入力!I31,"yyyymmdd")-19250000),5,1),IF((TEXT(入力!I31,"yyyymmdd")-20180000)&lt;100000,MID(TEXT(入力!I31,"yyyymmdd")-20180000,4,1),MID(TEXT(入力!I31,"yyyymmdd")-20180000,5,1))))</f>
        <v/>
      </c>
      <c r="AQ13" s="284" t="str">
        <f>IF(入力!I31="","",IF((VALUE(TEXT(入力!I31,"yyyymmdd"))-20190501)&lt;0,RIGHT(IF((VALUE(TEXT(入力!I31,"yyyymmdd"))-19890108)&gt;=0,RIGHT(CONCATENATE("0",TEXT(入力!I31,"yyyymmdd")-19880000),6),TEXT(入力!I31,"yyyymmdd")-19250000),1),RIGHT(TEXT(入力!I31,"yyyymmdd")-20180000,1)))</f>
        <v/>
      </c>
      <c r="AR13" s="338" t="str">
        <f>IF(入力!J31="","",IF((VALUE(TEXT(入力!J31,"yyyymmdd"))-20190501)&gt;=0,"令和",IF((VALUE(TEXT(入力!J31,"yyyymmdd"))-19890108)&gt;=0,"平成","昭和")))</f>
        <v/>
      </c>
      <c r="AS13" s="339" t="str">
        <f t="shared" ref="AR13:AT18" si="1">IF($B13="","",IF((VALUE(TEXT($B13,"yyyymmdd"))-20190501)&gt;=0,"9 ： 令和",IF((VALUE(TEXT($B13,"yyyymmdd"))-19890108)&gt;=0,"7 ： 平成","5 ： 昭和")))</f>
        <v/>
      </c>
      <c r="AT13" s="340" t="str">
        <f t="shared" si="1"/>
        <v/>
      </c>
      <c r="AU13" s="293" t="str">
        <f>IF(入力!J31="","",IF((VALUE(TEXT(入力!J31,"yyyymmdd"))-20181001)&lt;0,"×",IF((VALUE(TEXT(入力!J31,"yyyymmdd")))&lt;20190501,LEFT(TEXT(入力!J31,"yyyymmdd")-19880000,1),IF((TEXT(入力!J31,"yyyymmdd")-20180000)&lt;100000,0,LEFT(TEXT(入力!J31,"yyyymmdd")-20180000,1)))))</f>
        <v/>
      </c>
      <c r="AV13" s="296" t="str">
        <f>IF(入力!J31="","",IF((VALUE(TEXT(入力!J31,"yyyymmdd"))-20181001)&lt;0,"×",IF((VALUE(TEXT(入力!J31,"yyyymmdd")))&lt;20190501,MID(TEXT(入力!J31,"yyyymmdd")-19880000,2,1),IF((TEXT(入力!J31,"yyyymmdd")-20180000)&lt;100000,LEFT(TEXT(入力!J31,"yyyymmdd")-20180000,1),MID(TEXT(入力!J31,"yyyymmdd")-20180000,2,1)))))</f>
        <v/>
      </c>
      <c r="AW13" s="293" t="str">
        <f>IF(入力!J31="","",IF((VALUE(TEXT(入力!J31,"yyyymmdd"))-20181001)&lt;0,"×",IF((VALUE(TEXT(入力!J31,"yyyymmdd")))&lt;20190501,MID(TEXT(入力!J31,"yyyymmdd")-19880000,3,1),IF((TEXT(入力!J31,"yyyymmdd")-20180000)&lt;100000,MID(TEXT(入力!J31,"yyyymmdd")-20180000,2,1),MID(TEXT(入力!J31,"yyyymmdd")-20180000,3,1)))))</f>
        <v/>
      </c>
      <c r="AX13" s="296" t="str">
        <f>IF(入力!J31="","",IF((VALUE(TEXT(入力!J31,"yyyymmdd"))-20181001)&lt;0,"×",IF((VALUE(TEXT(入力!J31,"yyyymmdd")))&lt;20190501,MID(TEXT(入力!J31,"yyyymmdd")-19880000,4,1),IF((TEXT(入力!J31,"yyyymmdd")-20180000)&lt;100000,MID(TEXT(入力!J31,"yyyymmdd")-20180000,3,1),MID(TEXT(入力!J31,"yyyymmdd")-20180000,4,1)))))</f>
        <v/>
      </c>
      <c r="AY13" s="293" t="str">
        <f>IF(入力!J31="","",IF((VALUE(TEXT(入力!J31,"yyyymmdd"))-20181001)&lt;0,"×",IF((VALUE(TEXT(入力!J31,"yyyymmdd")))&lt;20190501,MID(TEXT(入力!J31,"yyyymmdd")-19880000,5,1),IF((TEXT(入力!J31,"yyyymmdd")-20180000)&lt;100000,MID(TEXT(入力!J31,"yyyymmdd")-20180000,4,1),MID(TEXT(入力!J31,"yyyymmdd")-20180000,5,1)))))</f>
        <v/>
      </c>
      <c r="AZ13" s="284" t="str">
        <f>IF(入力!J31="","",IF((VALUE(TEXT(入力!J31,"yyyymmdd"))-20181001)&lt;0,"×",IF((VALUE(TEXT(入力!J31,"yyyymmdd")))&lt;20190501,RIGHT(TEXT(入力!J31,"yyyymmdd")-19880000,1),RIGHT(TEXT(入力!J31,"yyyymmdd")-20180000,1))))</f>
        <v/>
      </c>
    </row>
    <row r="14" spans="4:52" ht="9.9499999999999993" customHeight="1">
      <c r="D14" s="276"/>
      <c r="E14" s="279"/>
      <c r="F14" s="282"/>
      <c r="G14" s="282"/>
      <c r="H14" s="282"/>
      <c r="I14" s="282"/>
      <c r="J14" s="282"/>
      <c r="K14" s="282"/>
      <c r="L14" s="282"/>
      <c r="M14" s="282"/>
      <c r="N14" s="285"/>
      <c r="O14" s="5"/>
      <c r="P14" s="315"/>
      <c r="Q14" s="315"/>
      <c r="R14" s="315"/>
      <c r="S14" s="315"/>
      <c r="T14" s="315"/>
      <c r="U14" s="315"/>
      <c r="V14" s="315"/>
      <c r="W14" s="316"/>
      <c r="X14" s="6"/>
      <c r="Y14" s="315"/>
      <c r="Z14" s="315"/>
      <c r="AA14" s="315"/>
      <c r="AB14" s="315"/>
      <c r="AC14" s="315"/>
      <c r="AD14" s="315"/>
      <c r="AE14" s="315"/>
      <c r="AF14" s="320"/>
      <c r="AG14" s="309"/>
      <c r="AH14" s="310"/>
      <c r="AI14" s="341" t="str">
        <f t="shared" si="0"/>
        <v/>
      </c>
      <c r="AJ14" s="342" t="str">
        <f t="shared" si="0"/>
        <v/>
      </c>
      <c r="AK14" s="343" t="str">
        <f t="shared" si="0"/>
        <v/>
      </c>
      <c r="AL14" s="294" t="str">
        <f t="shared" ref="AL14:AL18" si="2">IF($B14="","",IF((VALUE(TEXT(AK14,"yyyymmdd"))-20190501)&lt;0,LEFT(IF((VALUE(TEXT(AK14,"yyyymmdd"))-19890108)&gt;=0,RIGHT(CONCATENATE("0",TEXT($B14,"yyyymmdd")-19880000),6),TEXT($B14,"yyyymmdd")-19250000),1),IF((TEXT($B14,"yyyymmdd")-20180000)&lt;100000,0,LEFT(TEXT($B14,"yyyymmdd")-20180000,1))))</f>
        <v/>
      </c>
      <c r="AM14" s="297" t="str">
        <f t="shared" ref="AM14:AM18" si="3">IF($B14="","",IF((VALUE(TEXT(AK14,"yyyymmdd"))-20190501)&lt;0,MID(IF((VALUE(TEXT($B14,"yyyymmdd"))-19890108)&gt;=0,RIGHT(CONCATENATE("0",TEXT($B14,"yyyymmdd")-19880000),6),TEXT($B14,"yyyymmdd")-19250000),2,1),IF((TEXT($B14,"yyyymmdd")-20180000)&lt;100000,LEFT(TEXT($B14,"yyyymmdd")-20180000,1),MID(TEXT($B14,"yyyymmdd")-20180000,2,1))))</f>
        <v/>
      </c>
      <c r="AN14" s="294" t="str">
        <f t="shared" ref="AN14:AN18" si="4">IF($B14="","",IF((VALUE(TEXT(AK14,"yyyymmdd"))-20190501)&lt;0,MID(IF((VALUE(TEXT($B14,"yyyymmdd"))-19890108)&gt;=0,RIGHT(CONCATENATE("0",TEXT($B14,"yyyymmdd")-19880000),6),TEXT($B14,"yyyymmdd")-19250000),3,1),IF((TEXT($B14,"yyyymmdd")-20180000)&lt;100000,MID(TEXT($B14,"yyyymmdd")-20180000,2,1),MID(TEXT($B14,"yyyymmdd")-20180000,3,1))))</f>
        <v/>
      </c>
      <c r="AO14" s="297" t="str">
        <f t="shared" ref="AO14:AO18" si="5">IF($B14="","",IF((VALUE(TEXT(AK14,"yyyymmdd"))-20190501)&lt;0,MID(IF((VALUE(TEXT($B14,"yyyymmdd"))-19890108)&gt;=0,RIGHT(CONCATENATE("0",TEXT($B14,"yyyymmdd")-19880000),6),TEXT($B14,"yyyymmdd")-19250000),4,1),IF((TEXT($B14,"yyyymmdd")-20180000)&lt;100000,MID(TEXT($B14,"yyyymmdd")-20180000,3,1),MID(TEXT($B14,"yyyymmdd")-20180000,4,1))))</f>
        <v/>
      </c>
      <c r="AP14" s="294" t="str">
        <f t="shared" ref="AP14:AP18" si="6">IF($B14="","",IF((VALUE(TEXT(AK14,"yyyymmdd"))-20190501)&lt;0,MID(IF((VALUE(TEXT($B14,"yyyymmdd"))-19890108)&gt;=0,RIGHT(CONCATENATE("0",TEXT($B14,"yyyymmdd")-19880000),6),TEXT($B14,"yyyymmdd")-19250000),5,1),IF((TEXT($B14,"yyyymmdd")-20180000)&lt;100000,MID(TEXT($B14,"yyyymmdd")-20180000,4,1),MID(TEXT($B14,"yyyymmdd")-20180000,5,1))))</f>
        <v/>
      </c>
      <c r="AQ14" s="285" t="str">
        <f t="shared" ref="AQ14:AQ18" si="7">IF($B14="","",IF((VALUE(TEXT(AK14,"yyyymmdd"))-20190501)&lt;0,RIGHT(IF((VALUE(TEXT($B14,"yyyymmdd"))-19890108)&gt;=0,RIGHT(CONCATENATE("0",TEXT($B14,"yyyymmdd")-19880000),6),TEXT($B14,"yyyymmdd")-19250000),1),RIGHT(TEXT($B14,"yyyymmdd")-20180000,1)))</f>
        <v/>
      </c>
      <c r="AR14" s="341" t="str">
        <f t="shared" si="1"/>
        <v/>
      </c>
      <c r="AS14" s="342" t="str">
        <f t="shared" si="1"/>
        <v/>
      </c>
      <c r="AT14" s="343" t="str">
        <f t="shared" si="1"/>
        <v/>
      </c>
      <c r="AU14" s="294"/>
      <c r="AV14" s="297"/>
      <c r="AW14" s="294"/>
      <c r="AX14" s="297"/>
      <c r="AY14" s="294"/>
      <c r="AZ14" s="285"/>
    </row>
    <row r="15" spans="4:52" ht="9.9499999999999993" customHeight="1">
      <c r="D15" s="276"/>
      <c r="E15" s="279"/>
      <c r="F15" s="282"/>
      <c r="G15" s="282"/>
      <c r="H15" s="282"/>
      <c r="I15" s="282"/>
      <c r="J15" s="282"/>
      <c r="K15" s="282"/>
      <c r="L15" s="282"/>
      <c r="M15" s="282"/>
      <c r="N15" s="285"/>
      <c r="O15" s="5"/>
      <c r="P15" s="315"/>
      <c r="Q15" s="315"/>
      <c r="R15" s="315"/>
      <c r="S15" s="315"/>
      <c r="T15" s="315"/>
      <c r="U15" s="315"/>
      <c r="V15" s="315"/>
      <c r="W15" s="316"/>
      <c r="X15" s="6"/>
      <c r="Y15" s="315"/>
      <c r="Z15" s="315"/>
      <c r="AA15" s="315"/>
      <c r="AB15" s="315"/>
      <c r="AC15" s="315"/>
      <c r="AD15" s="315"/>
      <c r="AE15" s="315"/>
      <c r="AF15" s="320"/>
      <c r="AG15" s="309"/>
      <c r="AH15" s="310"/>
      <c r="AI15" s="341" t="str">
        <f t="shared" si="0"/>
        <v/>
      </c>
      <c r="AJ15" s="342" t="str">
        <f t="shared" si="0"/>
        <v/>
      </c>
      <c r="AK15" s="343" t="str">
        <f t="shared" si="0"/>
        <v/>
      </c>
      <c r="AL15" s="294" t="str">
        <f t="shared" si="2"/>
        <v/>
      </c>
      <c r="AM15" s="297" t="str">
        <f t="shared" si="3"/>
        <v/>
      </c>
      <c r="AN15" s="294" t="str">
        <f t="shared" si="4"/>
        <v/>
      </c>
      <c r="AO15" s="297" t="str">
        <f t="shared" si="5"/>
        <v/>
      </c>
      <c r="AP15" s="294" t="str">
        <f t="shared" si="6"/>
        <v/>
      </c>
      <c r="AQ15" s="285" t="str">
        <f t="shared" si="7"/>
        <v/>
      </c>
      <c r="AR15" s="341" t="str">
        <f t="shared" si="1"/>
        <v/>
      </c>
      <c r="AS15" s="342" t="str">
        <f t="shared" si="1"/>
        <v/>
      </c>
      <c r="AT15" s="343" t="str">
        <f t="shared" si="1"/>
        <v/>
      </c>
      <c r="AU15" s="294"/>
      <c r="AV15" s="297"/>
      <c r="AW15" s="294"/>
      <c r="AX15" s="297"/>
      <c r="AY15" s="294"/>
      <c r="AZ15" s="285"/>
    </row>
    <row r="16" spans="4:52" ht="9.9499999999999993" customHeight="1">
      <c r="D16" s="276"/>
      <c r="E16" s="279"/>
      <c r="F16" s="282"/>
      <c r="G16" s="282"/>
      <c r="H16" s="282"/>
      <c r="I16" s="282"/>
      <c r="J16" s="282"/>
      <c r="K16" s="282"/>
      <c r="L16" s="282"/>
      <c r="M16" s="282"/>
      <c r="N16" s="285"/>
      <c r="O16" s="5"/>
      <c r="P16" s="315"/>
      <c r="Q16" s="315"/>
      <c r="R16" s="315"/>
      <c r="S16" s="315"/>
      <c r="T16" s="315"/>
      <c r="U16" s="315"/>
      <c r="V16" s="315"/>
      <c r="W16" s="316"/>
      <c r="X16" s="6"/>
      <c r="Y16" s="315"/>
      <c r="Z16" s="315"/>
      <c r="AA16" s="315"/>
      <c r="AB16" s="315"/>
      <c r="AC16" s="315"/>
      <c r="AD16" s="315"/>
      <c r="AE16" s="315"/>
      <c r="AF16" s="320"/>
      <c r="AG16" s="309"/>
      <c r="AH16" s="310"/>
      <c r="AI16" s="341" t="str">
        <f t="shared" si="0"/>
        <v/>
      </c>
      <c r="AJ16" s="342" t="str">
        <f t="shared" si="0"/>
        <v/>
      </c>
      <c r="AK16" s="343" t="str">
        <f t="shared" si="0"/>
        <v/>
      </c>
      <c r="AL16" s="294" t="str">
        <f t="shared" si="2"/>
        <v/>
      </c>
      <c r="AM16" s="297" t="str">
        <f t="shared" si="3"/>
        <v/>
      </c>
      <c r="AN16" s="294" t="str">
        <f t="shared" si="4"/>
        <v/>
      </c>
      <c r="AO16" s="297" t="str">
        <f t="shared" si="5"/>
        <v/>
      </c>
      <c r="AP16" s="294" t="str">
        <f t="shared" si="6"/>
        <v/>
      </c>
      <c r="AQ16" s="285" t="str">
        <f t="shared" si="7"/>
        <v/>
      </c>
      <c r="AR16" s="341" t="str">
        <f t="shared" si="1"/>
        <v/>
      </c>
      <c r="AS16" s="342" t="str">
        <f t="shared" si="1"/>
        <v/>
      </c>
      <c r="AT16" s="343" t="str">
        <f t="shared" si="1"/>
        <v/>
      </c>
      <c r="AU16" s="294"/>
      <c r="AV16" s="297"/>
      <c r="AW16" s="294"/>
      <c r="AX16" s="297"/>
      <c r="AY16" s="294"/>
      <c r="AZ16" s="285"/>
    </row>
    <row r="17" spans="4:52" ht="9.9499999999999993" customHeight="1">
      <c r="D17" s="276"/>
      <c r="E17" s="279"/>
      <c r="F17" s="282"/>
      <c r="G17" s="282"/>
      <c r="H17" s="282"/>
      <c r="I17" s="282"/>
      <c r="J17" s="282"/>
      <c r="K17" s="282"/>
      <c r="L17" s="282"/>
      <c r="M17" s="282"/>
      <c r="N17" s="285"/>
      <c r="O17" s="5"/>
      <c r="P17" s="315"/>
      <c r="Q17" s="315"/>
      <c r="R17" s="315"/>
      <c r="S17" s="315"/>
      <c r="T17" s="315"/>
      <c r="U17" s="315"/>
      <c r="V17" s="315"/>
      <c r="W17" s="316"/>
      <c r="X17" s="7"/>
      <c r="Y17" s="315"/>
      <c r="Z17" s="315"/>
      <c r="AA17" s="315"/>
      <c r="AB17" s="315"/>
      <c r="AC17" s="315"/>
      <c r="AD17" s="315"/>
      <c r="AE17" s="315"/>
      <c r="AF17" s="320"/>
      <c r="AG17" s="309"/>
      <c r="AH17" s="310"/>
      <c r="AI17" s="341" t="str">
        <f t="shared" si="0"/>
        <v/>
      </c>
      <c r="AJ17" s="342" t="str">
        <f t="shared" si="0"/>
        <v/>
      </c>
      <c r="AK17" s="343" t="str">
        <f t="shared" si="0"/>
        <v/>
      </c>
      <c r="AL17" s="294" t="str">
        <f t="shared" si="2"/>
        <v/>
      </c>
      <c r="AM17" s="297" t="str">
        <f t="shared" si="3"/>
        <v/>
      </c>
      <c r="AN17" s="294" t="str">
        <f t="shared" si="4"/>
        <v/>
      </c>
      <c r="AO17" s="297" t="str">
        <f t="shared" si="5"/>
        <v/>
      </c>
      <c r="AP17" s="294" t="str">
        <f t="shared" si="6"/>
        <v/>
      </c>
      <c r="AQ17" s="285" t="str">
        <f t="shared" si="7"/>
        <v/>
      </c>
      <c r="AR17" s="341" t="str">
        <f t="shared" si="1"/>
        <v/>
      </c>
      <c r="AS17" s="342" t="str">
        <f t="shared" si="1"/>
        <v/>
      </c>
      <c r="AT17" s="343" t="str">
        <f t="shared" si="1"/>
        <v/>
      </c>
      <c r="AU17" s="294"/>
      <c r="AV17" s="297"/>
      <c r="AW17" s="294"/>
      <c r="AX17" s="297"/>
      <c r="AY17" s="294"/>
      <c r="AZ17" s="285"/>
    </row>
    <row r="18" spans="4:52" ht="9.9499999999999993" customHeight="1" thickBot="1">
      <c r="D18" s="276"/>
      <c r="E18" s="280"/>
      <c r="F18" s="283"/>
      <c r="G18" s="283"/>
      <c r="H18" s="283"/>
      <c r="I18" s="283"/>
      <c r="J18" s="283"/>
      <c r="K18" s="283"/>
      <c r="L18" s="283"/>
      <c r="M18" s="283"/>
      <c r="N18" s="286"/>
      <c r="O18" s="8"/>
      <c r="P18" s="317"/>
      <c r="Q18" s="317"/>
      <c r="R18" s="317"/>
      <c r="S18" s="317"/>
      <c r="T18" s="317"/>
      <c r="U18" s="317"/>
      <c r="V18" s="317"/>
      <c r="W18" s="318"/>
      <c r="X18" s="9"/>
      <c r="Y18" s="317"/>
      <c r="Z18" s="317"/>
      <c r="AA18" s="317"/>
      <c r="AB18" s="317"/>
      <c r="AC18" s="317"/>
      <c r="AD18" s="317"/>
      <c r="AE18" s="317"/>
      <c r="AF18" s="321"/>
      <c r="AG18" s="311"/>
      <c r="AH18" s="312"/>
      <c r="AI18" s="344" t="str">
        <f t="shared" si="0"/>
        <v/>
      </c>
      <c r="AJ18" s="345" t="str">
        <f t="shared" si="0"/>
        <v/>
      </c>
      <c r="AK18" s="346" t="str">
        <f t="shared" si="0"/>
        <v/>
      </c>
      <c r="AL18" s="295" t="str">
        <f t="shared" si="2"/>
        <v/>
      </c>
      <c r="AM18" s="298" t="str">
        <f t="shared" si="3"/>
        <v/>
      </c>
      <c r="AN18" s="295" t="str">
        <f t="shared" si="4"/>
        <v/>
      </c>
      <c r="AO18" s="298" t="str">
        <f t="shared" si="5"/>
        <v/>
      </c>
      <c r="AP18" s="295" t="str">
        <f t="shared" si="6"/>
        <v/>
      </c>
      <c r="AQ18" s="286" t="str">
        <f t="shared" si="7"/>
        <v/>
      </c>
      <c r="AR18" s="344" t="str">
        <f t="shared" si="1"/>
        <v/>
      </c>
      <c r="AS18" s="345" t="str">
        <f t="shared" si="1"/>
        <v/>
      </c>
      <c r="AT18" s="346" t="str">
        <f t="shared" si="1"/>
        <v/>
      </c>
      <c r="AU18" s="295"/>
      <c r="AV18" s="298"/>
      <c r="AW18" s="295"/>
      <c r="AX18" s="298"/>
      <c r="AY18" s="295"/>
      <c r="AZ18" s="286"/>
    </row>
    <row r="19" spans="4:52" ht="12.75" customHeight="1">
      <c r="D19" s="276"/>
      <c r="E19" s="272" t="s">
        <v>40</v>
      </c>
      <c r="F19" s="273"/>
      <c r="G19" s="273"/>
      <c r="H19" s="273"/>
      <c r="I19" s="273"/>
      <c r="J19" s="273"/>
      <c r="K19" s="273"/>
      <c r="L19" s="273"/>
      <c r="M19" s="273"/>
      <c r="N19" s="274"/>
      <c r="O19" s="272" t="s">
        <v>41</v>
      </c>
      <c r="P19" s="273"/>
      <c r="Q19" s="273"/>
      <c r="R19" s="273"/>
      <c r="S19" s="273"/>
      <c r="T19" s="273"/>
      <c r="U19" s="287"/>
      <c r="V19" s="222" t="s">
        <v>42</v>
      </c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6"/>
      <c r="AW19" s="219" t="s">
        <v>89</v>
      </c>
      <c r="AX19" s="220"/>
      <c r="AY19" s="220"/>
      <c r="AZ19" s="221"/>
    </row>
    <row r="20" spans="4:52" ht="9.9499999999999993" customHeight="1">
      <c r="D20" s="276"/>
      <c r="E20" s="166" t="str">
        <f>IF(入力!K31="","",IF(入力!K31="70歳到達","70歳到達(10)",IF(入力!K31="事業所間異動","事業所間異動(-)",IF(入力!K31="死亡","死亡(60)",IF(入力!K31="懲戒","懲戒(44)",IF(入力!K31="その他","その他(01)",IF(入力!K31="任意脱退","任意脱退(41)","error")))))))</f>
        <v/>
      </c>
      <c r="F20" s="167"/>
      <c r="G20" s="167"/>
      <c r="H20" s="167"/>
      <c r="I20" s="167"/>
      <c r="J20" s="167"/>
      <c r="K20" s="167"/>
      <c r="L20" s="167"/>
      <c r="M20" s="167"/>
      <c r="N20" s="168"/>
      <c r="O20" s="157" t="str">
        <f>IF(入力!L31="","",MID(TEXT(入力!L31,"0000000"),1,1))</f>
        <v/>
      </c>
      <c r="P20" s="160" t="str">
        <f>IF(入力!L31="","",MID(TEXT(入力!L31,"0000000"),2,1))</f>
        <v/>
      </c>
      <c r="Q20" s="216" t="str">
        <f>IF(入力!L31="","",MID(TEXT(入力!L31,"0000000"),3,1))</f>
        <v/>
      </c>
      <c r="R20" s="213" t="str">
        <f>IF(入力!L31="","",MID(TEXT(入力!L31,"0000000"),4,1))</f>
        <v/>
      </c>
      <c r="S20" s="160" t="str">
        <f>IF(入力!L31="","",MID(TEXT(入力!L31,"0000000"),5,1))</f>
        <v/>
      </c>
      <c r="T20" s="160" t="str">
        <f>IF(入力!L31="","",MID(TEXT(入力!L31,"0000000"),6,1))</f>
        <v/>
      </c>
      <c r="U20" s="216" t="str">
        <f>IF(入力!L31="","",MID(TEXT(入力!L31,"0000000"),7,1))</f>
        <v/>
      </c>
      <c r="V20" s="65"/>
      <c r="W20" s="237" t="str">
        <f>IF(入力!M31="","",DBCS(入力!M31))</f>
        <v/>
      </c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8"/>
      <c r="AW20" s="228" t="str">
        <f>IF(入力!K31="","",IF(入力!K31="70歳到達","99",IF(入力!K31="事業所間異動","08",IF(入力!K31="死亡","99",IF(入力!K31="懲戒","99",IF(入力!K31="その他","99",IF(入力!K31="任意脱退","99","error")))))))</f>
        <v/>
      </c>
      <c r="AX20" s="229"/>
      <c r="AY20" s="229"/>
      <c r="AZ20" s="230"/>
    </row>
    <row r="21" spans="4:52" ht="9.9499999999999993" customHeight="1">
      <c r="D21" s="276"/>
      <c r="E21" s="169"/>
      <c r="F21" s="170"/>
      <c r="G21" s="170"/>
      <c r="H21" s="170"/>
      <c r="I21" s="170"/>
      <c r="J21" s="170"/>
      <c r="K21" s="170"/>
      <c r="L21" s="170"/>
      <c r="M21" s="170"/>
      <c r="N21" s="171"/>
      <c r="O21" s="158"/>
      <c r="P21" s="161"/>
      <c r="Q21" s="217"/>
      <c r="R21" s="214"/>
      <c r="S21" s="161"/>
      <c r="T21" s="161"/>
      <c r="U21" s="217"/>
      <c r="V21" s="66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40"/>
      <c r="AW21" s="231"/>
      <c r="AX21" s="232"/>
      <c r="AY21" s="232"/>
      <c r="AZ21" s="233"/>
    </row>
    <row r="22" spans="4:52" ht="9.9499999999999993" customHeight="1">
      <c r="D22" s="276"/>
      <c r="E22" s="169"/>
      <c r="F22" s="170"/>
      <c r="G22" s="170"/>
      <c r="H22" s="170"/>
      <c r="I22" s="170"/>
      <c r="J22" s="170"/>
      <c r="K22" s="170"/>
      <c r="L22" s="170"/>
      <c r="M22" s="170"/>
      <c r="N22" s="171"/>
      <c r="O22" s="158"/>
      <c r="P22" s="161"/>
      <c r="Q22" s="217"/>
      <c r="R22" s="214"/>
      <c r="S22" s="161"/>
      <c r="T22" s="161"/>
      <c r="U22" s="217"/>
      <c r="V22" s="66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40"/>
      <c r="AW22" s="231"/>
      <c r="AX22" s="232"/>
      <c r="AY22" s="232"/>
      <c r="AZ22" s="233"/>
    </row>
    <row r="23" spans="4:52" ht="9.9499999999999993" customHeight="1">
      <c r="D23" s="276"/>
      <c r="E23" s="169"/>
      <c r="F23" s="170"/>
      <c r="G23" s="170"/>
      <c r="H23" s="170"/>
      <c r="I23" s="170"/>
      <c r="J23" s="170"/>
      <c r="K23" s="170"/>
      <c r="L23" s="170"/>
      <c r="M23" s="170"/>
      <c r="N23" s="171"/>
      <c r="O23" s="158"/>
      <c r="P23" s="161"/>
      <c r="Q23" s="217"/>
      <c r="R23" s="214"/>
      <c r="S23" s="161"/>
      <c r="T23" s="161"/>
      <c r="U23" s="217"/>
      <c r="V23" s="66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9"/>
      <c r="AV23" s="240"/>
      <c r="AW23" s="231"/>
      <c r="AX23" s="232"/>
      <c r="AY23" s="232"/>
      <c r="AZ23" s="233"/>
    </row>
    <row r="24" spans="4:52" ht="9.9499999999999993" customHeight="1" thickBot="1">
      <c r="D24" s="277"/>
      <c r="E24" s="172"/>
      <c r="F24" s="173"/>
      <c r="G24" s="173"/>
      <c r="H24" s="173"/>
      <c r="I24" s="173"/>
      <c r="J24" s="173"/>
      <c r="K24" s="173"/>
      <c r="L24" s="173"/>
      <c r="M24" s="173"/>
      <c r="N24" s="174"/>
      <c r="O24" s="159"/>
      <c r="P24" s="162"/>
      <c r="Q24" s="218"/>
      <c r="R24" s="215"/>
      <c r="S24" s="162"/>
      <c r="T24" s="162"/>
      <c r="U24" s="218"/>
      <c r="V24" s="67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2"/>
      <c r="AW24" s="234"/>
      <c r="AX24" s="235"/>
      <c r="AY24" s="235"/>
      <c r="AZ24" s="236"/>
    </row>
    <row r="25" spans="4:52" ht="5.0999999999999996" customHeight="1" thickBot="1"/>
    <row r="26" spans="4:52" ht="12.75" customHeight="1">
      <c r="D26" s="35" t="s">
        <v>19</v>
      </c>
      <c r="E26" s="288" t="s">
        <v>20</v>
      </c>
      <c r="F26" s="289"/>
      <c r="G26" s="289"/>
      <c r="H26" s="289"/>
      <c r="I26" s="289"/>
      <c r="J26" s="289"/>
      <c r="K26" s="289"/>
      <c r="L26" s="289"/>
      <c r="M26" s="289"/>
      <c r="N26" s="290"/>
      <c r="O26" s="272" t="s">
        <v>21</v>
      </c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4"/>
      <c r="AG26" s="291" t="s">
        <v>23</v>
      </c>
      <c r="AH26" s="292"/>
      <c r="AI26" s="272" t="s">
        <v>22</v>
      </c>
      <c r="AJ26" s="273"/>
      <c r="AK26" s="273"/>
      <c r="AL26" s="273"/>
      <c r="AM26" s="273"/>
      <c r="AN26" s="273"/>
      <c r="AO26" s="273"/>
      <c r="AP26" s="273"/>
      <c r="AQ26" s="274"/>
      <c r="AR26" s="272" t="s">
        <v>39</v>
      </c>
      <c r="AS26" s="273"/>
      <c r="AT26" s="273"/>
      <c r="AU26" s="273"/>
      <c r="AV26" s="273"/>
      <c r="AW26" s="273"/>
      <c r="AX26" s="273"/>
      <c r="AY26" s="273"/>
      <c r="AZ26" s="274"/>
    </row>
    <row r="27" spans="4:52" ht="9.9499999999999993" customHeight="1">
      <c r="D27" s="275">
        <v>18</v>
      </c>
      <c r="E27" s="278" t="str">
        <f>IF(入力!E32="","",LEFT(RIGHT(CONCATENATE("          ",入力!E32),10),1))</f>
        <v/>
      </c>
      <c r="F27" s="281" t="str">
        <f>IF(入力!E32="","",MID(RIGHT(CONCATENATE("          ",入力!E32),10),2,1))</f>
        <v/>
      </c>
      <c r="G27" s="281" t="str">
        <f>IF(入力!E32="","",MID(RIGHT(CONCATENATE("          ",入力!E32),10),3,1))</f>
        <v/>
      </c>
      <c r="H27" s="281" t="str">
        <f>IF(入力!E32="","",MID(RIGHT(CONCATENATE("          ",入力!E32),10),4,1))</f>
        <v/>
      </c>
      <c r="I27" s="281" t="str">
        <f>IF(入力!E32="","",MID(RIGHT(CONCATENATE("          ",入力!E32),10),5,1))</f>
        <v/>
      </c>
      <c r="J27" s="281" t="str">
        <f>IF(入力!E32="","",MID(RIGHT(CONCATENATE("          ",入力!E32),10),6,1))</f>
        <v/>
      </c>
      <c r="K27" s="281" t="str">
        <f>IF(入力!E32="","",MID(RIGHT(CONCATENATE("          ",入力!E32),10),7,1))</f>
        <v/>
      </c>
      <c r="L27" s="281" t="str">
        <f>IF(入力!E32="","",MID(RIGHT(CONCATENATE("          ",入力!E32),10),8,1))</f>
        <v/>
      </c>
      <c r="M27" s="281" t="str">
        <f>IF(入力!E32="","",MID(RIGHT(CONCATENATE("          ",入力!E32),10),9,1))</f>
        <v/>
      </c>
      <c r="N27" s="284" t="str">
        <f>IF(入力!E32="","",RIGHT(RIGHT(CONCATENATE("          ",入力!E32),10),1))</f>
        <v/>
      </c>
      <c r="O27" s="25" t="s">
        <v>24</v>
      </c>
      <c r="P27" s="328" t="str">
        <f>IF(入力!F32="","",入力!F32)</f>
        <v/>
      </c>
      <c r="Q27" s="328"/>
      <c r="R27" s="328"/>
      <c r="S27" s="328"/>
      <c r="T27" s="328"/>
      <c r="U27" s="328"/>
      <c r="V27" s="328"/>
      <c r="W27" s="329"/>
      <c r="X27" s="26" t="s">
        <v>25</v>
      </c>
      <c r="Y27" s="328" t="str">
        <f>IF(入力!G32="","",入力!G32)</f>
        <v/>
      </c>
      <c r="Z27" s="328"/>
      <c r="AA27" s="328"/>
      <c r="AB27" s="328"/>
      <c r="AC27" s="328"/>
      <c r="AD27" s="328"/>
      <c r="AE27" s="328"/>
      <c r="AF27" s="334"/>
      <c r="AG27" s="322" t="str">
        <f>IF(入力!H32="","",入力!H32)</f>
        <v/>
      </c>
      <c r="AH27" s="323"/>
      <c r="AI27" s="338" t="str">
        <f>IF(入力!I32="","",IF((VALUE(TEXT(入力!I32,"yyyymmdd"))-20190501)&gt;=0,"令和",IF((VALUE(TEXT(入力!I32,"yyyymmdd"))-19890108)&gt;=0,"平成","昭和")))</f>
        <v/>
      </c>
      <c r="AJ27" s="339" t="str">
        <f t="shared" ref="AI27:AK32" si="8">IF($B27="","",IF((VALUE(TEXT($B27,"yyyymmdd"))-20190501)&gt;=0,"9 ： 令和",IF((VALUE(TEXT($B27,"yyyymmdd"))-19890108)&gt;=0,"7 ： 平成","5 ： 昭和")))</f>
        <v/>
      </c>
      <c r="AK27" s="340" t="str">
        <f t="shared" si="8"/>
        <v/>
      </c>
      <c r="AL27" s="293" t="str">
        <f>IF(入力!I32="","",IF((VALUE(TEXT(入力!I32,"yyyymmdd"))-20190501)&lt;0,LEFT(IF((VALUE(TEXT(入力!I32,"yyyymmdd"))-19890108)&gt;=0,RIGHT(CONCATENATE("0",TEXT(入力!I32,"yyyymmdd")-19880000),6),TEXT(入力!I32,"yyyymmdd")-19250000),1),IF((TEXT(入力!I32,"yyyymmdd")-20180000)&lt;100000,0,LEFT(TEXT(入力!I32,"yyyymmdd")-20180000,1))))</f>
        <v/>
      </c>
      <c r="AM27" s="296" t="str">
        <f>IF(入力!I32="","",IF((VALUE(TEXT(入力!I32,"yyyymmdd"))-20190501)&lt;0,MID(IF((VALUE(TEXT(入力!I32,"yyyymmdd"))-19890108)&gt;=0,RIGHT(CONCATENATE("0",TEXT(入力!I32,"yyyymmdd")-19880000),6),TEXT(入力!I32,"yyyymmdd")-19250000),2,1),IF((TEXT(入力!I32,"yyyymmdd")-20180000)&lt;100000,LEFT(TEXT(入力!I32,"yyyymmdd")-20180000,1),MID(TEXT(入力!I32,"yyyymmdd")-20180000,2,1))))</f>
        <v/>
      </c>
      <c r="AN27" s="293" t="str">
        <f>IF(入力!I32="","",IF((VALUE(TEXT(入力!I32,"yyyymmdd"))-20190501)&lt;0,MID(IF((VALUE(TEXT(入力!I32,"yyyymmdd"))-19890108)&gt;=0,RIGHT(CONCATENATE("0",TEXT(入力!I32,"yyyymmdd")-19880000),6),TEXT(入力!I32,"yyyymmdd")-19250000),3,1),IF((TEXT(入力!I32,"yyyymmdd")-20180000)&lt;100000,MID(TEXT(入力!I32,"yyyymmdd")-20180000,2,1),MID(TEXT(入力!I32,"yyyymmdd")-20180000,3,1))))</f>
        <v/>
      </c>
      <c r="AO27" s="296" t="str">
        <f>IF(入力!I32="","",IF((VALUE(TEXT(入力!I32,"yyyymmdd"))-20190501)&lt;0,MID(IF((VALUE(TEXT(入力!I32,"yyyymmdd"))-19890108)&gt;=0,RIGHT(CONCATENATE("0",TEXT(入力!I32,"yyyymmdd")-19880000),6),TEXT(入力!I32,"yyyymmdd")-19250000),4,1),IF((TEXT(入力!I32,"yyyymmdd")-20180000)&lt;100000,MID(TEXT(入力!I32,"yyyymmdd")-20180000,3,1),MID(TEXT(入力!I32,"yyyymmdd")-20180000,4,1))))</f>
        <v/>
      </c>
      <c r="AP27" s="293" t="str">
        <f>IF(入力!I32="","",IF((VALUE(TEXT(入力!I32,"yyyymmdd"))-20190501)&lt;0,MID(IF((VALUE(TEXT(入力!I32,"yyyymmdd"))-19890108)&gt;=0,RIGHT(CONCATENATE("0",TEXT(入力!I32,"yyyymmdd")-19880000),6),TEXT(入力!I32,"yyyymmdd")-19250000),5,1),IF((TEXT(入力!I32,"yyyymmdd")-20180000)&lt;100000,MID(TEXT(入力!I32,"yyyymmdd")-20180000,4,1),MID(TEXT(入力!I32,"yyyymmdd")-20180000,5,1))))</f>
        <v/>
      </c>
      <c r="AQ27" s="284" t="str">
        <f>IF(入力!I32="","",IF((VALUE(TEXT(入力!I32,"yyyymmdd"))-20190501)&lt;0,RIGHT(IF((VALUE(TEXT(入力!I32,"yyyymmdd"))-19890108)&gt;=0,RIGHT(CONCATENATE("0",TEXT(入力!I32,"yyyymmdd")-19880000),6),TEXT(入力!I32,"yyyymmdd")-19250000),1),RIGHT(TEXT(入力!I32,"yyyymmdd")-20180000,1)))</f>
        <v/>
      </c>
      <c r="AR27" s="338" t="str">
        <f>IF(入力!J32="","",IF((VALUE(TEXT(入力!J32,"yyyymmdd"))-20190501)&gt;=0,"令和",IF((VALUE(TEXT(入力!J32,"yyyymmdd"))-19890108)&gt;=0,"平成","昭和")))</f>
        <v/>
      </c>
      <c r="AS27" s="339" t="str">
        <f t="shared" ref="AR27:AT32" si="9">IF($B27="","",IF((VALUE(TEXT($B27,"yyyymmdd"))-20190501)&gt;=0,"9 ： 令和",IF((VALUE(TEXT($B27,"yyyymmdd"))-19890108)&gt;=0,"7 ： 平成","5 ： 昭和")))</f>
        <v/>
      </c>
      <c r="AT27" s="340" t="str">
        <f t="shared" si="9"/>
        <v/>
      </c>
      <c r="AU27" s="293" t="str">
        <f>IF(入力!J32="","",IF((VALUE(TEXT(入力!J32,"yyyymmdd"))-20181001)&lt;0,"×",IF((VALUE(TEXT(入力!J32,"yyyymmdd")))&lt;20190501,LEFT(TEXT(入力!J32,"yyyymmdd")-19880000,1),IF((TEXT(入力!J32,"yyyymmdd")-20180000)&lt;100000,0,LEFT(TEXT(入力!J32,"yyyymmdd")-20180000,1)))))</f>
        <v/>
      </c>
      <c r="AV27" s="296" t="str">
        <f>IF(入力!J32="","",IF((VALUE(TEXT(入力!J32,"yyyymmdd"))-20181001)&lt;0,"×",IF((VALUE(TEXT(入力!J32,"yyyymmdd")))&lt;20190501,MID(TEXT(入力!J32,"yyyymmdd")-19880000,2,1),IF((TEXT(入力!J32,"yyyymmdd")-20180000)&lt;100000,LEFT(TEXT(入力!J32,"yyyymmdd")-20180000,1),MID(TEXT(入力!J32,"yyyymmdd")-20180000,2,1)))))</f>
        <v/>
      </c>
      <c r="AW27" s="293" t="str">
        <f>IF(入力!J32="","",IF((VALUE(TEXT(入力!J32,"yyyymmdd"))-20181001)&lt;0,"×",IF((VALUE(TEXT(入力!J32,"yyyymmdd")))&lt;20190501,MID(TEXT(入力!J32,"yyyymmdd")-19880000,3,1),IF((TEXT(入力!J32,"yyyymmdd")-20180000)&lt;100000,MID(TEXT(入力!J32,"yyyymmdd")-20180000,2,1),MID(TEXT(入力!J32,"yyyymmdd")-20180000,3,1)))))</f>
        <v/>
      </c>
      <c r="AX27" s="296" t="str">
        <f>IF(入力!J32="","",IF((VALUE(TEXT(入力!J32,"yyyymmdd"))-20181001)&lt;0,"×",IF((VALUE(TEXT(入力!J32,"yyyymmdd")))&lt;20190501,MID(TEXT(入力!J32,"yyyymmdd")-19880000,4,1),IF((TEXT(入力!J32,"yyyymmdd")-20180000)&lt;100000,MID(TEXT(入力!J32,"yyyymmdd")-20180000,3,1),MID(TEXT(入力!J32,"yyyymmdd")-20180000,4,1)))))</f>
        <v/>
      </c>
      <c r="AY27" s="293" t="str">
        <f>IF(入力!J32="","",IF((VALUE(TEXT(入力!J32,"yyyymmdd"))-20181001)&lt;0,"×",IF((VALUE(TEXT(入力!J32,"yyyymmdd")))&lt;20190501,MID(TEXT(入力!J32,"yyyymmdd")-19880000,5,1),IF((TEXT(入力!J32,"yyyymmdd")-20180000)&lt;100000,MID(TEXT(入力!J32,"yyyymmdd")-20180000,4,1),MID(TEXT(入力!J32,"yyyymmdd")-20180000,5,1)))))</f>
        <v/>
      </c>
      <c r="AZ27" s="284" t="str">
        <f>IF(入力!J32="","",IF((VALUE(TEXT(入力!J32,"yyyymmdd"))-20181001)&lt;0,"×",IF((VALUE(TEXT(入力!J32,"yyyymmdd")))&lt;20190501,RIGHT(TEXT(入力!J32,"yyyymmdd")-19880000,1),RIGHT(TEXT(入力!J32,"yyyymmdd")-20180000,1))))</f>
        <v/>
      </c>
    </row>
    <row r="28" spans="4:52" ht="9.9499999999999993" customHeight="1">
      <c r="D28" s="276"/>
      <c r="E28" s="279"/>
      <c r="F28" s="282"/>
      <c r="G28" s="282"/>
      <c r="H28" s="282"/>
      <c r="I28" s="282"/>
      <c r="J28" s="282"/>
      <c r="K28" s="282"/>
      <c r="L28" s="282"/>
      <c r="M28" s="282"/>
      <c r="N28" s="285"/>
      <c r="O28" s="5"/>
      <c r="P28" s="330"/>
      <c r="Q28" s="330"/>
      <c r="R28" s="330"/>
      <c r="S28" s="330"/>
      <c r="T28" s="330"/>
      <c r="U28" s="330"/>
      <c r="V28" s="330"/>
      <c r="W28" s="331"/>
      <c r="X28" s="6"/>
      <c r="Y28" s="330"/>
      <c r="Z28" s="330"/>
      <c r="AA28" s="330"/>
      <c r="AB28" s="330"/>
      <c r="AC28" s="330"/>
      <c r="AD28" s="330"/>
      <c r="AE28" s="330"/>
      <c r="AF28" s="335"/>
      <c r="AG28" s="324"/>
      <c r="AH28" s="325"/>
      <c r="AI28" s="341" t="str">
        <f t="shared" si="8"/>
        <v/>
      </c>
      <c r="AJ28" s="342" t="str">
        <f t="shared" si="8"/>
        <v/>
      </c>
      <c r="AK28" s="343" t="str">
        <f t="shared" si="8"/>
        <v/>
      </c>
      <c r="AL28" s="294" t="str">
        <f t="shared" ref="AL28:AL32" si="10">IF($B28="","",IF((VALUE(TEXT(AK28,"yyyymmdd"))-20190501)&lt;0,LEFT(IF((VALUE(TEXT(AK28,"yyyymmdd"))-19890108)&gt;=0,RIGHT(CONCATENATE("0",TEXT($B28,"yyyymmdd")-19880000),6),TEXT($B28,"yyyymmdd")-19250000),1),IF((TEXT($B28,"yyyymmdd")-20180000)&lt;100000,0,LEFT(TEXT($B28,"yyyymmdd")-20180000,1))))</f>
        <v/>
      </c>
      <c r="AM28" s="297" t="str">
        <f t="shared" ref="AM28:AM32" si="11">IF($B28="","",IF((VALUE(TEXT(AK28,"yyyymmdd"))-20190501)&lt;0,MID(IF((VALUE(TEXT($B28,"yyyymmdd"))-19890108)&gt;=0,RIGHT(CONCATENATE("0",TEXT($B28,"yyyymmdd")-19880000),6),TEXT($B28,"yyyymmdd")-19250000),2,1),IF((TEXT($B28,"yyyymmdd")-20180000)&lt;100000,LEFT(TEXT($B28,"yyyymmdd")-20180000,1),MID(TEXT($B28,"yyyymmdd")-20180000,2,1))))</f>
        <v/>
      </c>
      <c r="AN28" s="294" t="str">
        <f t="shared" ref="AN28:AN32" si="12">IF($B28="","",IF((VALUE(TEXT(AK28,"yyyymmdd"))-20190501)&lt;0,MID(IF((VALUE(TEXT($B28,"yyyymmdd"))-19890108)&gt;=0,RIGHT(CONCATENATE("0",TEXT($B28,"yyyymmdd")-19880000),6),TEXT($B28,"yyyymmdd")-19250000),3,1),IF((TEXT($B28,"yyyymmdd")-20180000)&lt;100000,MID(TEXT($B28,"yyyymmdd")-20180000,2,1),MID(TEXT($B28,"yyyymmdd")-20180000,3,1))))</f>
        <v/>
      </c>
      <c r="AO28" s="297" t="str">
        <f t="shared" ref="AO28:AO32" si="13">IF($B28="","",IF((VALUE(TEXT(AK28,"yyyymmdd"))-20190501)&lt;0,MID(IF((VALUE(TEXT($B28,"yyyymmdd"))-19890108)&gt;=0,RIGHT(CONCATENATE("0",TEXT($B28,"yyyymmdd")-19880000),6),TEXT($B28,"yyyymmdd")-19250000),4,1),IF((TEXT($B28,"yyyymmdd")-20180000)&lt;100000,MID(TEXT($B28,"yyyymmdd")-20180000,3,1),MID(TEXT($B28,"yyyymmdd")-20180000,4,1))))</f>
        <v/>
      </c>
      <c r="AP28" s="294" t="str">
        <f t="shared" ref="AP28:AP32" si="14">IF($B28="","",IF((VALUE(TEXT(AK28,"yyyymmdd"))-20190501)&lt;0,MID(IF((VALUE(TEXT($B28,"yyyymmdd"))-19890108)&gt;=0,RIGHT(CONCATENATE("0",TEXT($B28,"yyyymmdd")-19880000),6),TEXT($B28,"yyyymmdd")-19250000),5,1),IF((TEXT($B28,"yyyymmdd")-20180000)&lt;100000,MID(TEXT($B28,"yyyymmdd")-20180000,4,1),MID(TEXT($B28,"yyyymmdd")-20180000,5,1))))</f>
        <v/>
      </c>
      <c r="AQ28" s="285" t="str">
        <f t="shared" ref="AQ28:AQ32" si="15">IF($B28="","",IF((VALUE(TEXT(AK28,"yyyymmdd"))-20190501)&lt;0,RIGHT(IF((VALUE(TEXT($B28,"yyyymmdd"))-19890108)&gt;=0,RIGHT(CONCATENATE("0",TEXT($B28,"yyyymmdd")-19880000),6),TEXT($B28,"yyyymmdd")-19250000),1),RIGHT(TEXT($B28,"yyyymmdd")-20180000,1)))</f>
        <v/>
      </c>
      <c r="AR28" s="341" t="str">
        <f t="shared" si="9"/>
        <v/>
      </c>
      <c r="AS28" s="342" t="str">
        <f t="shared" si="9"/>
        <v/>
      </c>
      <c r="AT28" s="343" t="str">
        <f t="shared" si="9"/>
        <v/>
      </c>
      <c r="AU28" s="294"/>
      <c r="AV28" s="297"/>
      <c r="AW28" s="294"/>
      <c r="AX28" s="297"/>
      <c r="AY28" s="294"/>
      <c r="AZ28" s="285"/>
    </row>
    <row r="29" spans="4:52" ht="9.9499999999999993" customHeight="1">
      <c r="D29" s="276"/>
      <c r="E29" s="279"/>
      <c r="F29" s="282"/>
      <c r="G29" s="282"/>
      <c r="H29" s="282"/>
      <c r="I29" s="282"/>
      <c r="J29" s="282"/>
      <c r="K29" s="282"/>
      <c r="L29" s="282"/>
      <c r="M29" s="282"/>
      <c r="N29" s="285"/>
      <c r="O29" s="5"/>
      <c r="P29" s="330"/>
      <c r="Q29" s="330"/>
      <c r="R29" s="330"/>
      <c r="S29" s="330"/>
      <c r="T29" s="330"/>
      <c r="U29" s="330"/>
      <c r="V29" s="330"/>
      <c r="W29" s="331"/>
      <c r="X29" s="6"/>
      <c r="Y29" s="330"/>
      <c r="Z29" s="330"/>
      <c r="AA29" s="330"/>
      <c r="AB29" s="330"/>
      <c r="AC29" s="330"/>
      <c r="AD29" s="330"/>
      <c r="AE29" s="330"/>
      <c r="AF29" s="335"/>
      <c r="AG29" s="324"/>
      <c r="AH29" s="325"/>
      <c r="AI29" s="341" t="str">
        <f t="shared" si="8"/>
        <v/>
      </c>
      <c r="AJ29" s="342" t="str">
        <f t="shared" si="8"/>
        <v/>
      </c>
      <c r="AK29" s="343" t="str">
        <f t="shared" si="8"/>
        <v/>
      </c>
      <c r="AL29" s="294" t="str">
        <f t="shared" si="10"/>
        <v/>
      </c>
      <c r="AM29" s="297" t="str">
        <f t="shared" si="11"/>
        <v/>
      </c>
      <c r="AN29" s="294" t="str">
        <f t="shared" si="12"/>
        <v/>
      </c>
      <c r="AO29" s="297" t="str">
        <f t="shared" si="13"/>
        <v/>
      </c>
      <c r="AP29" s="294" t="str">
        <f t="shared" si="14"/>
        <v/>
      </c>
      <c r="AQ29" s="285" t="str">
        <f t="shared" si="15"/>
        <v/>
      </c>
      <c r="AR29" s="341" t="str">
        <f t="shared" si="9"/>
        <v/>
      </c>
      <c r="AS29" s="342" t="str">
        <f t="shared" si="9"/>
        <v/>
      </c>
      <c r="AT29" s="343" t="str">
        <f t="shared" si="9"/>
        <v/>
      </c>
      <c r="AU29" s="294"/>
      <c r="AV29" s="297"/>
      <c r="AW29" s="294"/>
      <c r="AX29" s="297"/>
      <c r="AY29" s="294"/>
      <c r="AZ29" s="285"/>
    </row>
    <row r="30" spans="4:52" ht="9.9499999999999993" customHeight="1">
      <c r="D30" s="276"/>
      <c r="E30" s="279"/>
      <c r="F30" s="282"/>
      <c r="G30" s="282"/>
      <c r="H30" s="282"/>
      <c r="I30" s="282"/>
      <c r="J30" s="282"/>
      <c r="K30" s="282"/>
      <c r="L30" s="282"/>
      <c r="M30" s="282"/>
      <c r="N30" s="285"/>
      <c r="O30" s="5"/>
      <c r="P30" s="330"/>
      <c r="Q30" s="330"/>
      <c r="R30" s="330"/>
      <c r="S30" s="330"/>
      <c r="T30" s="330"/>
      <c r="U30" s="330"/>
      <c r="V30" s="330"/>
      <c r="W30" s="331"/>
      <c r="X30" s="6"/>
      <c r="Y30" s="330"/>
      <c r="Z30" s="330"/>
      <c r="AA30" s="330"/>
      <c r="AB30" s="330"/>
      <c r="AC30" s="330"/>
      <c r="AD30" s="330"/>
      <c r="AE30" s="330"/>
      <c r="AF30" s="335"/>
      <c r="AG30" s="324"/>
      <c r="AH30" s="325"/>
      <c r="AI30" s="341" t="str">
        <f t="shared" si="8"/>
        <v/>
      </c>
      <c r="AJ30" s="342" t="str">
        <f t="shared" si="8"/>
        <v/>
      </c>
      <c r="AK30" s="343" t="str">
        <f t="shared" si="8"/>
        <v/>
      </c>
      <c r="AL30" s="294" t="str">
        <f t="shared" si="10"/>
        <v/>
      </c>
      <c r="AM30" s="297" t="str">
        <f t="shared" si="11"/>
        <v/>
      </c>
      <c r="AN30" s="294" t="str">
        <f t="shared" si="12"/>
        <v/>
      </c>
      <c r="AO30" s="297" t="str">
        <f t="shared" si="13"/>
        <v/>
      </c>
      <c r="AP30" s="294" t="str">
        <f t="shared" si="14"/>
        <v/>
      </c>
      <c r="AQ30" s="285" t="str">
        <f t="shared" si="15"/>
        <v/>
      </c>
      <c r="AR30" s="341" t="str">
        <f t="shared" si="9"/>
        <v/>
      </c>
      <c r="AS30" s="342" t="str">
        <f t="shared" si="9"/>
        <v/>
      </c>
      <c r="AT30" s="343" t="str">
        <f t="shared" si="9"/>
        <v/>
      </c>
      <c r="AU30" s="294"/>
      <c r="AV30" s="297"/>
      <c r="AW30" s="294"/>
      <c r="AX30" s="297"/>
      <c r="AY30" s="294"/>
      <c r="AZ30" s="285"/>
    </row>
    <row r="31" spans="4:52" ht="9.9499999999999993" customHeight="1">
      <c r="D31" s="276"/>
      <c r="E31" s="279"/>
      <c r="F31" s="282"/>
      <c r="G31" s="282"/>
      <c r="H31" s="282"/>
      <c r="I31" s="282"/>
      <c r="J31" s="282"/>
      <c r="K31" s="282"/>
      <c r="L31" s="282"/>
      <c r="M31" s="282"/>
      <c r="N31" s="285"/>
      <c r="O31" s="5"/>
      <c r="P31" s="330"/>
      <c r="Q31" s="330"/>
      <c r="R31" s="330"/>
      <c r="S31" s="330"/>
      <c r="T31" s="330"/>
      <c r="U31" s="330"/>
      <c r="V31" s="330"/>
      <c r="W31" s="331"/>
      <c r="X31" s="7"/>
      <c r="Y31" s="330"/>
      <c r="Z31" s="330"/>
      <c r="AA31" s="330"/>
      <c r="AB31" s="330"/>
      <c r="AC31" s="330"/>
      <c r="AD31" s="330"/>
      <c r="AE31" s="330"/>
      <c r="AF31" s="335"/>
      <c r="AG31" s="324"/>
      <c r="AH31" s="325"/>
      <c r="AI31" s="341" t="str">
        <f t="shared" si="8"/>
        <v/>
      </c>
      <c r="AJ31" s="342" t="str">
        <f t="shared" si="8"/>
        <v/>
      </c>
      <c r="AK31" s="343" t="str">
        <f t="shared" si="8"/>
        <v/>
      </c>
      <c r="AL31" s="294" t="str">
        <f t="shared" si="10"/>
        <v/>
      </c>
      <c r="AM31" s="297" t="str">
        <f t="shared" si="11"/>
        <v/>
      </c>
      <c r="AN31" s="294" t="str">
        <f t="shared" si="12"/>
        <v/>
      </c>
      <c r="AO31" s="297" t="str">
        <f t="shared" si="13"/>
        <v/>
      </c>
      <c r="AP31" s="294" t="str">
        <f t="shared" si="14"/>
        <v/>
      </c>
      <c r="AQ31" s="285" t="str">
        <f t="shared" si="15"/>
        <v/>
      </c>
      <c r="AR31" s="341" t="str">
        <f t="shared" si="9"/>
        <v/>
      </c>
      <c r="AS31" s="342" t="str">
        <f t="shared" si="9"/>
        <v/>
      </c>
      <c r="AT31" s="343" t="str">
        <f t="shared" si="9"/>
        <v/>
      </c>
      <c r="AU31" s="294"/>
      <c r="AV31" s="297"/>
      <c r="AW31" s="294"/>
      <c r="AX31" s="297"/>
      <c r="AY31" s="294"/>
      <c r="AZ31" s="285"/>
    </row>
    <row r="32" spans="4:52" ht="9.9499999999999993" customHeight="1" thickBot="1">
      <c r="D32" s="276"/>
      <c r="E32" s="280"/>
      <c r="F32" s="283"/>
      <c r="G32" s="283"/>
      <c r="H32" s="283"/>
      <c r="I32" s="283"/>
      <c r="J32" s="283"/>
      <c r="K32" s="283"/>
      <c r="L32" s="283"/>
      <c r="M32" s="283"/>
      <c r="N32" s="286"/>
      <c r="O32" s="8"/>
      <c r="P32" s="332"/>
      <c r="Q32" s="332"/>
      <c r="R32" s="332"/>
      <c r="S32" s="332"/>
      <c r="T32" s="332"/>
      <c r="U32" s="332"/>
      <c r="V32" s="332"/>
      <c r="W32" s="333"/>
      <c r="X32" s="9"/>
      <c r="Y32" s="332"/>
      <c r="Z32" s="332"/>
      <c r="AA32" s="332"/>
      <c r="AB32" s="332"/>
      <c r="AC32" s="332"/>
      <c r="AD32" s="332"/>
      <c r="AE32" s="332"/>
      <c r="AF32" s="336"/>
      <c r="AG32" s="326"/>
      <c r="AH32" s="327"/>
      <c r="AI32" s="344" t="str">
        <f t="shared" si="8"/>
        <v/>
      </c>
      <c r="AJ32" s="345" t="str">
        <f t="shared" si="8"/>
        <v/>
      </c>
      <c r="AK32" s="346" t="str">
        <f t="shared" si="8"/>
        <v/>
      </c>
      <c r="AL32" s="295" t="str">
        <f t="shared" si="10"/>
        <v/>
      </c>
      <c r="AM32" s="298" t="str">
        <f t="shared" si="11"/>
        <v/>
      </c>
      <c r="AN32" s="295" t="str">
        <f t="shared" si="12"/>
        <v/>
      </c>
      <c r="AO32" s="298" t="str">
        <f t="shared" si="13"/>
        <v/>
      </c>
      <c r="AP32" s="295" t="str">
        <f t="shared" si="14"/>
        <v/>
      </c>
      <c r="AQ32" s="286" t="str">
        <f t="shared" si="15"/>
        <v/>
      </c>
      <c r="AR32" s="344" t="str">
        <f t="shared" si="9"/>
        <v/>
      </c>
      <c r="AS32" s="345" t="str">
        <f t="shared" si="9"/>
        <v/>
      </c>
      <c r="AT32" s="346" t="str">
        <f t="shared" si="9"/>
        <v/>
      </c>
      <c r="AU32" s="295"/>
      <c r="AV32" s="298"/>
      <c r="AW32" s="295"/>
      <c r="AX32" s="298"/>
      <c r="AY32" s="295"/>
      <c r="AZ32" s="286"/>
    </row>
    <row r="33" spans="4:52" ht="12.75" customHeight="1">
      <c r="D33" s="276"/>
      <c r="E33" s="272" t="s">
        <v>40</v>
      </c>
      <c r="F33" s="273"/>
      <c r="G33" s="273"/>
      <c r="H33" s="273"/>
      <c r="I33" s="273"/>
      <c r="J33" s="273"/>
      <c r="K33" s="273"/>
      <c r="L33" s="273"/>
      <c r="M33" s="273"/>
      <c r="N33" s="274"/>
      <c r="O33" s="272" t="s">
        <v>41</v>
      </c>
      <c r="P33" s="273"/>
      <c r="Q33" s="273"/>
      <c r="R33" s="273"/>
      <c r="S33" s="273"/>
      <c r="T33" s="273"/>
      <c r="U33" s="287"/>
      <c r="V33" s="222" t="s">
        <v>42</v>
      </c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6"/>
      <c r="AW33" s="219" t="s">
        <v>89</v>
      </c>
      <c r="AX33" s="220"/>
      <c r="AY33" s="220"/>
      <c r="AZ33" s="221"/>
    </row>
    <row r="34" spans="4:52" ht="9.9499999999999993" customHeight="1">
      <c r="D34" s="276"/>
      <c r="E34" s="166" t="str">
        <f>IF(入力!K32="","",IF(入力!K32="70歳到達","70歳到達(10)",IF(入力!K32="事業所間異動","事業所間異動(-)",IF(入力!K32="死亡","死亡(60)",IF(入力!K32="懲戒","懲戒(44)",IF(入力!K32="その他","その他(01)",IF(入力!K32="任意脱退","任意脱退(41)","error")))))))</f>
        <v/>
      </c>
      <c r="F34" s="167"/>
      <c r="G34" s="167"/>
      <c r="H34" s="167"/>
      <c r="I34" s="167"/>
      <c r="J34" s="167"/>
      <c r="K34" s="167"/>
      <c r="L34" s="167"/>
      <c r="M34" s="167"/>
      <c r="N34" s="168"/>
      <c r="O34" s="157" t="str">
        <f>IF(入力!L32="","",MID(TEXT(入力!L32,"0000000"),1,1))</f>
        <v/>
      </c>
      <c r="P34" s="160" t="str">
        <f>IF(入力!L32="","",MID(TEXT(入力!L32,"0000000"),2,1))</f>
        <v/>
      </c>
      <c r="Q34" s="216" t="str">
        <f>IF(入力!L32="","",MID(TEXT(入力!L32,"0000000"),3,1))</f>
        <v/>
      </c>
      <c r="R34" s="213" t="str">
        <f>IF(入力!L32="","",MID(TEXT(入力!L32,"0000000"),4,1))</f>
        <v/>
      </c>
      <c r="S34" s="160" t="str">
        <f>IF(入力!L32="","",MID(TEXT(入力!L32,"0000000"),5,1))</f>
        <v/>
      </c>
      <c r="T34" s="160" t="str">
        <f>IF(入力!L32="","",MID(TEXT(入力!L32,"0000000"),6,1))</f>
        <v/>
      </c>
      <c r="U34" s="216" t="str">
        <f>IF(入力!L32="","",MID(TEXT(入力!L32,"0000000"),7,1))</f>
        <v/>
      </c>
      <c r="V34" s="65"/>
      <c r="W34" s="237" t="str">
        <f>IF(入力!M32="","",DBCS(入力!M32))</f>
        <v/>
      </c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  <c r="AQ34" s="237"/>
      <c r="AR34" s="237"/>
      <c r="AS34" s="237"/>
      <c r="AT34" s="237"/>
      <c r="AU34" s="237"/>
      <c r="AV34" s="238"/>
      <c r="AW34" s="228" t="str">
        <f>IF(入力!K32="","",IF(入力!K32="70歳到達","99",IF(入力!K32="事業所間異動","08",IF(入力!K32="死亡","99",IF(入力!K32="懲戒","99",IF(入力!K32="その他","99",IF(入力!K32="任意脱退","99","error")))))))</f>
        <v/>
      </c>
      <c r="AX34" s="229"/>
      <c r="AY34" s="229"/>
      <c r="AZ34" s="230"/>
    </row>
    <row r="35" spans="4:52" ht="9.9499999999999993" customHeight="1">
      <c r="D35" s="276"/>
      <c r="E35" s="169"/>
      <c r="F35" s="170"/>
      <c r="G35" s="170"/>
      <c r="H35" s="170"/>
      <c r="I35" s="170"/>
      <c r="J35" s="170"/>
      <c r="K35" s="170"/>
      <c r="L35" s="170"/>
      <c r="M35" s="170"/>
      <c r="N35" s="171"/>
      <c r="O35" s="158"/>
      <c r="P35" s="161"/>
      <c r="Q35" s="217"/>
      <c r="R35" s="214"/>
      <c r="S35" s="161"/>
      <c r="T35" s="161"/>
      <c r="U35" s="217"/>
      <c r="V35" s="66"/>
      <c r="W35" s="239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39"/>
      <c r="AI35" s="239"/>
      <c r="AJ35" s="239"/>
      <c r="AK35" s="239"/>
      <c r="AL35" s="239"/>
      <c r="AM35" s="239"/>
      <c r="AN35" s="239"/>
      <c r="AO35" s="239"/>
      <c r="AP35" s="239"/>
      <c r="AQ35" s="239"/>
      <c r="AR35" s="239"/>
      <c r="AS35" s="239"/>
      <c r="AT35" s="239"/>
      <c r="AU35" s="239"/>
      <c r="AV35" s="240"/>
      <c r="AW35" s="231"/>
      <c r="AX35" s="232"/>
      <c r="AY35" s="232"/>
      <c r="AZ35" s="233"/>
    </row>
    <row r="36" spans="4:52" ht="9.9499999999999993" customHeight="1">
      <c r="D36" s="276"/>
      <c r="E36" s="169"/>
      <c r="F36" s="170"/>
      <c r="G36" s="170"/>
      <c r="H36" s="170"/>
      <c r="I36" s="170"/>
      <c r="J36" s="170"/>
      <c r="K36" s="170"/>
      <c r="L36" s="170"/>
      <c r="M36" s="170"/>
      <c r="N36" s="171"/>
      <c r="O36" s="158"/>
      <c r="P36" s="161"/>
      <c r="Q36" s="217"/>
      <c r="R36" s="214"/>
      <c r="S36" s="161"/>
      <c r="T36" s="161"/>
      <c r="U36" s="217"/>
      <c r="V36" s="66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39"/>
      <c r="AL36" s="239"/>
      <c r="AM36" s="239"/>
      <c r="AN36" s="239"/>
      <c r="AO36" s="239"/>
      <c r="AP36" s="239"/>
      <c r="AQ36" s="239"/>
      <c r="AR36" s="239"/>
      <c r="AS36" s="239"/>
      <c r="AT36" s="239"/>
      <c r="AU36" s="239"/>
      <c r="AV36" s="240"/>
      <c r="AW36" s="231"/>
      <c r="AX36" s="232"/>
      <c r="AY36" s="232"/>
      <c r="AZ36" s="233"/>
    </row>
    <row r="37" spans="4:52" ht="9.9499999999999993" customHeight="1">
      <c r="D37" s="276"/>
      <c r="E37" s="169"/>
      <c r="F37" s="170"/>
      <c r="G37" s="170"/>
      <c r="H37" s="170"/>
      <c r="I37" s="170"/>
      <c r="J37" s="170"/>
      <c r="K37" s="170"/>
      <c r="L37" s="170"/>
      <c r="M37" s="170"/>
      <c r="N37" s="171"/>
      <c r="O37" s="158"/>
      <c r="P37" s="161"/>
      <c r="Q37" s="217"/>
      <c r="R37" s="214"/>
      <c r="S37" s="161"/>
      <c r="T37" s="161"/>
      <c r="U37" s="217"/>
      <c r="V37" s="66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239"/>
      <c r="AK37" s="239"/>
      <c r="AL37" s="239"/>
      <c r="AM37" s="239"/>
      <c r="AN37" s="239"/>
      <c r="AO37" s="239"/>
      <c r="AP37" s="239"/>
      <c r="AQ37" s="239"/>
      <c r="AR37" s="239"/>
      <c r="AS37" s="239"/>
      <c r="AT37" s="239"/>
      <c r="AU37" s="239"/>
      <c r="AV37" s="240"/>
      <c r="AW37" s="231"/>
      <c r="AX37" s="232"/>
      <c r="AY37" s="232"/>
      <c r="AZ37" s="233"/>
    </row>
    <row r="38" spans="4:52" ht="9.9499999999999993" customHeight="1" thickBot="1">
      <c r="D38" s="277"/>
      <c r="E38" s="172"/>
      <c r="F38" s="173"/>
      <c r="G38" s="173"/>
      <c r="H38" s="173"/>
      <c r="I38" s="173"/>
      <c r="J38" s="173"/>
      <c r="K38" s="173"/>
      <c r="L38" s="173"/>
      <c r="M38" s="173"/>
      <c r="N38" s="174"/>
      <c r="O38" s="159"/>
      <c r="P38" s="162"/>
      <c r="Q38" s="218"/>
      <c r="R38" s="215"/>
      <c r="S38" s="162"/>
      <c r="T38" s="162"/>
      <c r="U38" s="218"/>
      <c r="V38" s="67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2"/>
      <c r="AW38" s="234"/>
      <c r="AX38" s="235"/>
      <c r="AY38" s="235"/>
      <c r="AZ38" s="236"/>
    </row>
    <row r="39" spans="4:52" ht="5.0999999999999996" customHeight="1" thickBot="1">
      <c r="D39" s="11"/>
      <c r="E39" s="11"/>
      <c r="F39" s="16"/>
      <c r="G39" s="10"/>
      <c r="H39" s="16"/>
      <c r="I39" s="10"/>
      <c r="J39" s="16"/>
      <c r="K39" s="10"/>
      <c r="L39" s="16"/>
      <c r="M39" s="10"/>
      <c r="N39" s="16"/>
      <c r="O39" s="10"/>
      <c r="P39" s="27"/>
      <c r="Q39" s="28"/>
      <c r="R39" s="4"/>
      <c r="S39" s="4"/>
      <c r="T39" s="4"/>
      <c r="U39" s="4"/>
      <c r="V39" s="4"/>
      <c r="W39" s="4"/>
      <c r="X39" s="4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</row>
    <row r="40" spans="4:52" ht="12.75" customHeight="1">
      <c r="D40" s="35" t="s">
        <v>19</v>
      </c>
      <c r="E40" s="288" t="s">
        <v>20</v>
      </c>
      <c r="F40" s="289"/>
      <c r="G40" s="289"/>
      <c r="H40" s="289"/>
      <c r="I40" s="289"/>
      <c r="J40" s="289"/>
      <c r="K40" s="289"/>
      <c r="L40" s="289"/>
      <c r="M40" s="289"/>
      <c r="N40" s="290"/>
      <c r="O40" s="272" t="s">
        <v>21</v>
      </c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4"/>
      <c r="AG40" s="291" t="s">
        <v>23</v>
      </c>
      <c r="AH40" s="292"/>
      <c r="AI40" s="272" t="s">
        <v>22</v>
      </c>
      <c r="AJ40" s="273"/>
      <c r="AK40" s="273"/>
      <c r="AL40" s="273"/>
      <c r="AM40" s="273"/>
      <c r="AN40" s="273"/>
      <c r="AO40" s="273"/>
      <c r="AP40" s="273"/>
      <c r="AQ40" s="274"/>
      <c r="AR40" s="272" t="s">
        <v>39</v>
      </c>
      <c r="AS40" s="273"/>
      <c r="AT40" s="273"/>
      <c r="AU40" s="273"/>
      <c r="AV40" s="273"/>
      <c r="AW40" s="273"/>
      <c r="AX40" s="273"/>
      <c r="AY40" s="273"/>
      <c r="AZ40" s="274"/>
    </row>
    <row r="41" spans="4:52" ht="9.9499999999999993" customHeight="1">
      <c r="D41" s="275">
        <v>19</v>
      </c>
      <c r="E41" s="278" t="str">
        <f>IF(入力!E33="","",LEFT(RIGHT(CONCATENATE("          ",入力!E33),10),1))</f>
        <v/>
      </c>
      <c r="F41" s="281" t="str">
        <f>IF(入力!E33="","",MID(RIGHT(CONCATENATE("          ",入力!E33),10),2,1))</f>
        <v/>
      </c>
      <c r="G41" s="281" t="str">
        <f>IF(入力!E33="","",MID(RIGHT(CONCATENATE("          ",入力!E33),10),3,1))</f>
        <v/>
      </c>
      <c r="H41" s="281" t="str">
        <f>IF(入力!E33="","",MID(RIGHT(CONCATENATE("          ",入力!E33),10),4,1))</f>
        <v/>
      </c>
      <c r="I41" s="281" t="str">
        <f>IF(入力!E33="","",MID(RIGHT(CONCATENATE("          ",入力!E33),10),5,1))</f>
        <v/>
      </c>
      <c r="J41" s="281" t="str">
        <f>IF(入力!E33="","",MID(RIGHT(CONCATENATE("          ",入力!E33),10),6,1))</f>
        <v/>
      </c>
      <c r="K41" s="281" t="str">
        <f>IF(入力!E33="","",MID(RIGHT(CONCATENATE("          ",入力!E33),10),7,1))</f>
        <v/>
      </c>
      <c r="L41" s="281" t="str">
        <f>IF(入力!E33="","",MID(RIGHT(CONCATENATE("          ",入力!E33),10),8,1))</f>
        <v/>
      </c>
      <c r="M41" s="281" t="str">
        <f>IF(入力!E33="","",MID(RIGHT(CONCATENATE("          ",入力!E33),10),9,1))</f>
        <v/>
      </c>
      <c r="N41" s="284" t="str">
        <f>IF(入力!E33="","",RIGHT(RIGHT(CONCATENATE("          ",入力!E33),10),1))</f>
        <v/>
      </c>
      <c r="O41" s="25" t="s">
        <v>24</v>
      </c>
      <c r="P41" s="328" t="str">
        <f>IF(入力!F33="","",入力!F33)</f>
        <v/>
      </c>
      <c r="Q41" s="328"/>
      <c r="R41" s="328"/>
      <c r="S41" s="328"/>
      <c r="T41" s="328"/>
      <c r="U41" s="328"/>
      <c r="V41" s="328"/>
      <c r="W41" s="329"/>
      <c r="X41" s="26" t="s">
        <v>25</v>
      </c>
      <c r="Y41" s="328" t="str">
        <f>IF(入力!G33="","",入力!G33)</f>
        <v/>
      </c>
      <c r="Z41" s="328"/>
      <c r="AA41" s="328"/>
      <c r="AB41" s="328"/>
      <c r="AC41" s="328"/>
      <c r="AD41" s="328"/>
      <c r="AE41" s="328"/>
      <c r="AF41" s="334"/>
      <c r="AG41" s="322" t="str">
        <f>IF(入力!H33="","",入力!H33)</f>
        <v/>
      </c>
      <c r="AH41" s="323"/>
      <c r="AI41" s="338" t="str">
        <f>IF(入力!I33="","",IF((VALUE(TEXT(入力!I33,"yyyymmdd"))-20190501)&gt;=0,"令和",IF((VALUE(TEXT(入力!I33,"yyyymmdd"))-19890108)&gt;=0,"平成","昭和")))</f>
        <v/>
      </c>
      <c r="AJ41" s="339" t="str">
        <f t="shared" ref="AI41:AK46" si="16">IF($B41="","",IF((VALUE(TEXT($B41,"yyyymmdd"))-20190501)&gt;=0,"9 ： 令和",IF((VALUE(TEXT($B41,"yyyymmdd"))-19890108)&gt;=0,"7 ： 平成","5 ： 昭和")))</f>
        <v/>
      </c>
      <c r="AK41" s="340" t="str">
        <f t="shared" si="16"/>
        <v/>
      </c>
      <c r="AL41" s="293" t="str">
        <f>IF(入力!I33="","",IF((VALUE(TEXT(入力!I33,"yyyymmdd"))-20190501)&lt;0,LEFT(IF((VALUE(TEXT(入力!I33,"yyyymmdd"))-19890108)&gt;=0,RIGHT(CONCATENATE("0",TEXT(入力!I33,"yyyymmdd")-19880000),6),TEXT(入力!I33,"yyyymmdd")-19250000),1),IF((TEXT(入力!I33,"yyyymmdd")-20180000)&lt;100000,0,LEFT(TEXT(入力!I33,"yyyymmdd")-20180000,1))))</f>
        <v/>
      </c>
      <c r="AM41" s="296" t="str">
        <f>IF(入力!I33="","",IF((VALUE(TEXT(入力!I33,"yyyymmdd"))-20190501)&lt;0,MID(IF((VALUE(TEXT(入力!I33,"yyyymmdd"))-19890108)&gt;=0,RIGHT(CONCATENATE("0",TEXT(入力!I33,"yyyymmdd")-19880000),6),TEXT(入力!I33,"yyyymmdd")-19250000),2,1),IF((TEXT(入力!I33,"yyyymmdd")-20180000)&lt;100000,LEFT(TEXT(入力!I33,"yyyymmdd")-20180000,1),MID(TEXT(入力!I33,"yyyymmdd")-20180000,2,1))))</f>
        <v/>
      </c>
      <c r="AN41" s="293" t="str">
        <f>IF(入力!I33="","",IF((VALUE(TEXT(入力!I33,"yyyymmdd"))-20190501)&lt;0,MID(IF((VALUE(TEXT(入力!I33,"yyyymmdd"))-19890108)&gt;=0,RIGHT(CONCATENATE("0",TEXT(入力!I33,"yyyymmdd")-19880000),6),TEXT(入力!I33,"yyyymmdd")-19250000),3,1),IF((TEXT(入力!I33,"yyyymmdd")-20180000)&lt;100000,MID(TEXT(入力!I33,"yyyymmdd")-20180000,2,1),MID(TEXT(入力!I33,"yyyymmdd")-20180000,3,1))))</f>
        <v/>
      </c>
      <c r="AO41" s="296" t="str">
        <f>IF(入力!I33="","",IF((VALUE(TEXT(入力!I33,"yyyymmdd"))-20190501)&lt;0,MID(IF((VALUE(TEXT(入力!I33,"yyyymmdd"))-19890108)&gt;=0,RIGHT(CONCATENATE("0",TEXT(入力!I33,"yyyymmdd")-19880000),6),TEXT(入力!I33,"yyyymmdd")-19250000),4,1),IF((TEXT(入力!I33,"yyyymmdd")-20180000)&lt;100000,MID(TEXT(入力!I33,"yyyymmdd")-20180000,3,1),MID(TEXT(入力!I33,"yyyymmdd")-20180000,4,1))))</f>
        <v/>
      </c>
      <c r="AP41" s="293" t="str">
        <f>IF(入力!I33="","",IF((VALUE(TEXT(入力!I33,"yyyymmdd"))-20190501)&lt;0,MID(IF((VALUE(TEXT(入力!I33,"yyyymmdd"))-19890108)&gt;=0,RIGHT(CONCATENATE("0",TEXT(入力!I33,"yyyymmdd")-19880000),6),TEXT(入力!I33,"yyyymmdd")-19250000),5,1),IF((TEXT(入力!I33,"yyyymmdd")-20180000)&lt;100000,MID(TEXT(入力!I33,"yyyymmdd")-20180000,4,1),MID(TEXT(入力!I33,"yyyymmdd")-20180000,5,1))))</f>
        <v/>
      </c>
      <c r="AQ41" s="284" t="str">
        <f>IF(入力!I33="","",IF((VALUE(TEXT(入力!I33,"yyyymmdd"))-20190501)&lt;0,RIGHT(IF((VALUE(TEXT(入力!I33,"yyyymmdd"))-19890108)&gt;=0,RIGHT(CONCATENATE("0",TEXT(入力!I33,"yyyymmdd")-19880000),6),TEXT(入力!I33,"yyyymmdd")-19250000),1),RIGHT(TEXT(入力!I33,"yyyymmdd")-20180000,1)))</f>
        <v/>
      </c>
      <c r="AR41" s="338" t="str">
        <f>IF(入力!J33="","",IF((VALUE(TEXT(入力!J33,"yyyymmdd"))-20190501)&gt;=0,"令和",IF((VALUE(TEXT(入力!J33,"yyyymmdd"))-19890108)&gt;=0,"平成","昭和")))</f>
        <v/>
      </c>
      <c r="AS41" s="339" t="str">
        <f t="shared" ref="AR41:AT46" si="17">IF($B41="","",IF((VALUE(TEXT($B41,"yyyymmdd"))-20190501)&gt;=0,"9 ： 令和",IF((VALUE(TEXT($B41,"yyyymmdd"))-19890108)&gt;=0,"7 ： 平成","5 ： 昭和")))</f>
        <v/>
      </c>
      <c r="AT41" s="340" t="str">
        <f t="shared" si="17"/>
        <v/>
      </c>
      <c r="AU41" s="293" t="str">
        <f>IF(入力!J33="","",IF((VALUE(TEXT(入力!J33,"yyyymmdd"))-20181001)&lt;0,"×",IF((VALUE(TEXT(入力!J33,"yyyymmdd")))&lt;20190501,LEFT(TEXT(入力!J33,"yyyymmdd")-19880000,1),IF((TEXT(入力!J33,"yyyymmdd")-20180000)&lt;100000,0,LEFT(TEXT(入力!J33,"yyyymmdd")-20180000,1)))))</f>
        <v/>
      </c>
      <c r="AV41" s="296" t="str">
        <f>IF(入力!J33="","",IF((VALUE(TEXT(入力!J33,"yyyymmdd"))-20181001)&lt;0,"×",IF((VALUE(TEXT(入力!J33,"yyyymmdd")))&lt;20190501,MID(TEXT(入力!J33,"yyyymmdd")-19880000,2,1),IF((TEXT(入力!J33,"yyyymmdd")-20180000)&lt;100000,LEFT(TEXT(入力!J33,"yyyymmdd")-20180000,1),MID(TEXT(入力!J33,"yyyymmdd")-20180000,2,1)))))</f>
        <v/>
      </c>
      <c r="AW41" s="293" t="str">
        <f>IF(入力!J33="","",IF((VALUE(TEXT(入力!J33,"yyyymmdd"))-20181001)&lt;0,"×",IF((VALUE(TEXT(入力!J33,"yyyymmdd")))&lt;20190501,MID(TEXT(入力!J33,"yyyymmdd")-19880000,3,1),IF((TEXT(入力!J33,"yyyymmdd")-20180000)&lt;100000,MID(TEXT(入力!J33,"yyyymmdd")-20180000,2,1),MID(TEXT(入力!J33,"yyyymmdd")-20180000,3,1)))))</f>
        <v/>
      </c>
      <c r="AX41" s="296" t="str">
        <f>IF(入力!J33="","",IF((VALUE(TEXT(入力!J33,"yyyymmdd"))-20181001)&lt;0,"×",IF((VALUE(TEXT(入力!J33,"yyyymmdd")))&lt;20190501,MID(TEXT(入力!J33,"yyyymmdd")-19880000,4,1),IF((TEXT(入力!J33,"yyyymmdd")-20180000)&lt;100000,MID(TEXT(入力!J33,"yyyymmdd")-20180000,3,1),MID(TEXT(入力!J33,"yyyymmdd")-20180000,4,1)))))</f>
        <v/>
      </c>
      <c r="AY41" s="293" t="str">
        <f>IF(入力!J33="","",IF((VALUE(TEXT(入力!J33,"yyyymmdd"))-20181001)&lt;0,"×",IF((VALUE(TEXT(入力!J33,"yyyymmdd")))&lt;20190501,MID(TEXT(入力!J33,"yyyymmdd")-19880000,5,1),IF((TEXT(入力!J33,"yyyymmdd")-20180000)&lt;100000,MID(TEXT(入力!J33,"yyyymmdd")-20180000,4,1),MID(TEXT(入力!J33,"yyyymmdd")-20180000,5,1)))))</f>
        <v/>
      </c>
      <c r="AZ41" s="284" t="str">
        <f>IF(入力!J33="","",IF((VALUE(TEXT(入力!J33,"yyyymmdd"))-20181001)&lt;0,"×",IF((VALUE(TEXT(入力!J33,"yyyymmdd")))&lt;20190501,RIGHT(TEXT(入力!J33,"yyyymmdd")-19880000,1),RIGHT(TEXT(入力!J33,"yyyymmdd")-20180000,1))))</f>
        <v/>
      </c>
    </row>
    <row r="42" spans="4:52" ht="9.9499999999999993" customHeight="1">
      <c r="D42" s="276"/>
      <c r="E42" s="279"/>
      <c r="F42" s="282"/>
      <c r="G42" s="282"/>
      <c r="H42" s="282"/>
      <c r="I42" s="282"/>
      <c r="J42" s="282"/>
      <c r="K42" s="282"/>
      <c r="L42" s="282"/>
      <c r="M42" s="282"/>
      <c r="N42" s="285"/>
      <c r="O42" s="5"/>
      <c r="P42" s="330"/>
      <c r="Q42" s="330"/>
      <c r="R42" s="330"/>
      <c r="S42" s="330"/>
      <c r="T42" s="330"/>
      <c r="U42" s="330"/>
      <c r="V42" s="330"/>
      <c r="W42" s="331"/>
      <c r="X42" s="6"/>
      <c r="Y42" s="330"/>
      <c r="Z42" s="330"/>
      <c r="AA42" s="330"/>
      <c r="AB42" s="330"/>
      <c r="AC42" s="330"/>
      <c r="AD42" s="330"/>
      <c r="AE42" s="330"/>
      <c r="AF42" s="335"/>
      <c r="AG42" s="324"/>
      <c r="AH42" s="325"/>
      <c r="AI42" s="341" t="str">
        <f t="shared" si="16"/>
        <v/>
      </c>
      <c r="AJ42" s="342" t="str">
        <f t="shared" si="16"/>
        <v/>
      </c>
      <c r="AK42" s="343" t="str">
        <f t="shared" si="16"/>
        <v/>
      </c>
      <c r="AL42" s="294" t="str">
        <f t="shared" ref="AL42:AL46" si="18">IF($B42="","",IF((VALUE(TEXT(AK42,"yyyymmdd"))-20190501)&lt;0,LEFT(IF((VALUE(TEXT(AK42,"yyyymmdd"))-19890108)&gt;=0,RIGHT(CONCATENATE("0",TEXT($B42,"yyyymmdd")-19880000),6),TEXT($B42,"yyyymmdd")-19250000),1),IF((TEXT($B42,"yyyymmdd")-20180000)&lt;100000,0,LEFT(TEXT($B42,"yyyymmdd")-20180000,1))))</f>
        <v/>
      </c>
      <c r="AM42" s="297" t="str">
        <f t="shared" ref="AM42:AM46" si="19">IF($B42="","",IF((VALUE(TEXT(AK42,"yyyymmdd"))-20190501)&lt;0,MID(IF((VALUE(TEXT($B42,"yyyymmdd"))-19890108)&gt;=0,RIGHT(CONCATENATE("0",TEXT($B42,"yyyymmdd")-19880000),6),TEXT($B42,"yyyymmdd")-19250000),2,1),IF((TEXT($B42,"yyyymmdd")-20180000)&lt;100000,LEFT(TEXT($B42,"yyyymmdd")-20180000,1),MID(TEXT($B42,"yyyymmdd")-20180000,2,1))))</f>
        <v/>
      </c>
      <c r="AN42" s="294" t="str">
        <f t="shared" ref="AN42:AN46" si="20">IF($B42="","",IF((VALUE(TEXT(AK42,"yyyymmdd"))-20190501)&lt;0,MID(IF((VALUE(TEXT($B42,"yyyymmdd"))-19890108)&gt;=0,RIGHT(CONCATENATE("0",TEXT($B42,"yyyymmdd")-19880000),6),TEXT($B42,"yyyymmdd")-19250000),3,1),IF((TEXT($B42,"yyyymmdd")-20180000)&lt;100000,MID(TEXT($B42,"yyyymmdd")-20180000,2,1),MID(TEXT($B42,"yyyymmdd")-20180000,3,1))))</f>
        <v/>
      </c>
      <c r="AO42" s="297" t="str">
        <f t="shared" ref="AO42:AO46" si="21">IF($B42="","",IF((VALUE(TEXT(AK42,"yyyymmdd"))-20190501)&lt;0,MID(IF((VALUE(TEXT($B42,"yyyymmdd"))-19890108)&gt;=0,RIGHT(CONCATENATE("0",TEXT($B42,"yyyymmdd")-19880000),6),TEXT($B42,"yyyymmdd")-19250000),4,1),IF((TEXT($B42,"yyyymmdd")-20180000)&lt;100000,MID(TEXT($B42,"yyyymmdd")-20180000,3,1),MID(TEXT($B42,"yyyymmdd")-20180000,4,1))))</f>
        <v/>
      </c>
      <c r="AP42" s="294" t="str">
        <f t="shared" ref="AP42:AP46" si="22">IF($B42="","",IF((VALUE(TEXT(AK42,"yyyymmdd"))-20190501)&lt;0,MID(IF((VALUE(TEXT($B42,"yyyymmdd"))-19890108)&gt;=0,RIGHT(CONCATENATE("0",TEXT($B42,"yyyymmdd")-19880000),6),TEXT($B42,"yyyymmdd")-19250000),5,1),IF((TEXT($B42,"yyyymmdd")-20180000)&lt;100000,MID(TEXT($B42,"yyyymmdd")-20180000,4,1),MID(TEXT($B42,"yyyymmdd")-20180000,5,1))))</f>
        <v/>
      </c>
      <c r="AQ42" s="285" t="str">
        <f t="shared" ref="AQ42:AQ46" si="23">IF($B42="","",IF((VALUE(TEXT(AK42,"yyyymmdd"))-20190501)&lt;0,RIGHT(IF((VALUE(TEXT($B42,"yyyymmdd"))-19890108)&gt;=0,RIGHT(CONCATENATE("0",TEXT($B42,"yyyymmdd")-19880000),6),TEXT($B42,"yyyymmdd")-19250000),1),RIGHT(TEXT($B42,"yyyymmdd")-20180000,1)))</f>
        <v/>
      </c>
      <c r="AR42" s="341" t="str">
        <f t="shared" si="17"/>
        <v/>
      </c>
      <c r="AS42" s="342" t="str">
        <f t="shared" si="17"/>
        <v/>
      </c>
      <c r="AT42" s="343" t="str">
        <f t="shared" si="17"/>
        <v/>
      </c>
      <c r="AU42" s="294"/>
      <c r="AV42" s="297"/>
      <c r="AW42" s="294"/>
      <c r="AX42" s="297"/>
      <c r="AY42" s="294"/>
      <c r="AZ42" s="285"/>
    </row>
    <row r="43" spans="4:52" ht="9.9499999999999993" customHeight="1">
      <c r="D43" s="276"/>
      <c r="E43" s="279"/>
      <c r="F43" s="282"/>
      <c r="G43" s="282"/>
      <c r="H43" s="282"/>
      <c r="I43" s="282"/>
      <c r="J43" s="282"/>
      <c r="K43" s="282"/>
      <c r="L43" s="282"/>
      <c r="M43" s="282"/>
      <c r="N43" s="285"/>
      <c r="O43" s="5"/>
      <c r="P43" s="330"/>
      <c r="Q43" s="330"/>
      <c r="R43" s="330"/>
      <c r="S43" s="330"/>
      <c r="T43" s="330"/>
      <c r="U43" s="330"/>
      <c r="V43" s="330"/>
      <c r="W43" s="331"/>
      <c r="X43" s="6"/>
      <c r="Y43" s="330"/>
      <c r="Z43" s="330"/>
      <c r="AA43" s="330"/>
      <c r="AB43" s="330"/>
      <c r="AC43" s="330"/>
      <c r="AD43" s="330"/>
      <c r="AE43" s="330"/>
      <c r="AF43" s="335"/>
      <c r="AG43" s="324"/>
      <c r="AH43" s="325"/>
      <c r="AI43" s="341" t="str">
        <f t="shared" si="16"/>
        <v/>
      </c>
      <c r="AJ43" s="342" t="str">
        <f t="shared" si="16"/>
        <v/>
      </c>
      <c r="AK43" s="343" t="str">
        <f t="shared" si="16"/>
        <v/>
      </c>
      <c r="AL43" s="294" t="str">
        <f t="shared" si="18"/>
        <v/>
      </c>
      <c r="AM43" s="297" t="str">
        <f t="shared" si="19"/>
        <v/>
      </c>
      <c r="AN43" s="294" t="str">
        <f t="shared" si="20"/>
        <v/>
      </c>
      <c r="AO43" s="297" t="str">
        <f t="shared" si="21"/>
        <v/>
      </c>
      <c r="AP43" s="294" t="str">
        <f t="shared" si="22"/>
        <v/>
      </c>
      <c r="AQ43" s="285" t="str">
        <f t="shared" si="23"/>
        <v/>
      </c>
      <c r="AR43" s="341" t="str">
        <f t="shared" si="17"/>
        <v/>
      </c>
      <c r="AS43" s="342" t="str">
        <f t="shared" si="17"/>
        <v/>
      </c>
      <c r="AT43" s="343" t="str">
        <f t="shared" si="17"/>
        <v/>
      </c>
      <c r="AU43" s="294"/>
      <c r="AV43" s="297"/>
      <c r="AW43" s="294"/>
      <c r="AX43" s="297"/>
      <c r="AY43" s="294"/>
      <c r="AZ43" s="285"/>
    </row>
    <row r="44" spans="4:52" ht="9.9499999999999993" customHeight="1">
      <c r="D44" s="276"/>
      <c r="E44" s="279"/>
      <c r="F44" s="282"/>
      <c r="G44" s="282"/>
      <c r="H44" s="282"/>
      <c r="I44" s="282"/>
      <c r="J44" s="282"/>
      <c r="K44" s="282"/>
      <c r="L44" s="282"/>
      <c r="M44" s="282"/>
      <c r="N44" s="285"/>
      <c r="O44" s="5"/>
      <c r="P44" s="330"/>
      <c r="Q44" s="330"/>
      <c r="R44" s="330"/>
      <c r="S44" s="330"/>
      <c r="T44" s="330"/>
      <c r="U44" s="330"/>
      <c r="V44" s="330"/>
      <c r="W44" s="331"/>
      <c r="X44" s="6"/>
      <c r="Y44" s="330"/>
      <c r="Z44" s="330"/>
      <c r="AA44" s="330"/>
      <c r="AB44" s="330"/>
      <c r="AC44" s="330"/>
      <c r="AD44" s="330"/>
      <c r="AE44" s="330"/>
      <c r="AF44" s="335"/>
      <c r="AG44" s="324"/>
      <c r="AH44" s="325"/>
      <c r="AI44" s="341" t="str">
        <f t="shared" si="16"/>
        <v/>
      </c>
      <c r="AJ44" s="342" t="str">
        <f t="shared" si="16"/>
        <v/>
      </c>
      <c r="AK44" s="343" t="str">
        <f t="shared" si="16"/>
        <v/>
      </c>
      <c r="AL44" s="294" t="str">
        <f t="shared" si="18"/>
        <v/>
      </c>
      <c r="AM44" s="297" t="str">
        <f t="shared" si="19"/>
        <v/>
      </c>
      <c r="AN44" s="294" t="str">
        <f t="shared" si="20"/>
        <v/>
      </c>
      <c r="AO44" s="297" t="str">
        <f t="shared" si="21"/>
        <v/>
      </c>
      <c r="AP44" s="294" t="str">
        <f t="shared" si="22"/>
        <v/>
      </c>
      <c r="AQ44" s="285" t="str">
        <f t="shared" si="23"/>
        <v/>
      </c>
      <c r="AR44" s="341" t="str">
        <f t="shared" si="17"/>
        <v/>
      </c>
      <c r="AS44" s="342" t="str">
        <f t="shared" si="17"/>
        <v/>
      </c>
      <c r="AT44" s="343" t="str">
        <f t="shared" si="17"/>
        <v/>
      </c>
      <c r="AU44" s="294"/>
      <c r="AV44" s="297"/>
      <c r="AW44" s="294"/>
      <c r="AX44" s="297"/>
      <c r="AY44" s="294"/>
      <c r="AZ44" s="285"/>
    </row>
    <row r="45" spans="4:52" ht="9.9499999999999993" customHeight="1">
      <c r="D45" s="276"/>
      <c r="E45" s="279"/>
      <c r="F45" s="282"/>
      <c r="G45" s="282"/>
      <c r="H45" s="282"/>
      <c r="I45" s="282"/>
      <c r="J45" s="282"/>
      <c r="K45" s="282"/>
      <c r="L45" s="282"/>
      <c r="M45" s="282"/>
      <c r="N45" s="285"/>
      <c r="O45" s="5"/>
      <c r="P45" s="330"/>
      <c r="Q45" s="330"/>
      <c r="R45" s="330"/>
      <c r="S45" s="330"/>
      <c r="T45" s="330"/>
      <c r="U45" s="330"/>
      <c r="V45" s="330"/>
      <c r="W45" s="331"/>
      <c r="X45" s="7"/>
      <c r="Y45" s="330"/>
      <c r="Z45" s="330"/>
      <c r="AA45" s="330"/>
      <c r="AB45" s="330"/>
      <c r="AC45" s="330"/>
      <c r="AD45" s="330"/>
      <c r="AE45" s="330"/>
      <c r="AF45" s="335"/>
      <c r="AG45" s="324"/>
      <c r="AH45" s="325"/>
      <c r="AI45" s="341" t="str">
        <f t="shared" si="16"/>
        <v/>
      </c>
      <c r="AJ45" s="342" t="str">
        <f t="shared" si="16"/>
        <v/>
      </c>
      <c r="AK45" s="343" t="str">
        <f t="shared" si="16"/>
        <v/>
      </c>
      <c r="AL45" s="294" t="str">
        <f t="shared" si="18"/>
        <v/>
      </c>
      <c r="AM45" s="297" t="str">
        <f t="shared" si="19"/>
        <v/>
      </c>
      <c r="AN45" s="294" t="str">
        <f t="shared" si="20"/>
        <v/>
      </c>
      <c r="AO45" s="297" t="str">
        <f t="shared" si="21"/>
        <v/>
      </c>
      <c r="AP45" s="294" t="str">
        <f t="shared" si="22"/>
        <v/>
      </c>
      <c r="AQ45" s="285" t="str">
        <f t="shared" si="23"/>
        <v/>
      </c>
      <c r="AR45" s="341" t="str">
        <f t="shared" si="17"/>
        <v/>
      </c>
      <c r="AS45" s="342" t="str">
        <f t="shared" si="17"/>
        <v/>
      </c>
      <c r="AT45" s="343" t="str">
        <f t="shared" si="17"/>
        <v/>
      </c>
      <c r="AU45" s="294"/>
      <c r="AV45" s="297"/>
      <c r="AW45" s="294"/>
      <c r="AX45" s="297"/>
      <c r="AY45" s="294"/>
      <c r="AZ45" s="285"/>
    </row>
    <row r="46" spans="4:52" ht="9.9499999999999993" customHeight="1" thickBot="1">
      <c r="D46" s="276"/>
      <c r="E46" s="280"/>
      <c r="F46" s="283"/>
      <c r="G46" s="283"/>
      <c r="H46" s="283"/>
      <c r="I46" s="283"/>
      <c r="J46" s="283"/>
      <c r="K46" s="283"/>
      <c r="L46" s="283"/>
      <c r="M46" s="283"/>
      <c r="N46" s="286"/>
      <c r="O46" s="8"/>
      <c r="P46" s="332"/>
      <c r="Q46" s="332"/>
      <c r="R46" s="332"/>
      <c r="S46" s="332"/>
      <c r="T46" s="332"/>
      <c r="U46" s="332"/>
      <c r="V46" s="332"/>
      <c r="W46" s="333"/>
      <c r="X46" s="9"/>
      <c r="Y46" s="332"/>
      <c r="Z46" s="332"/>
      <c r="AA46" s="332"/>
      <c r="AB46" s="332"/>
      <c r="AC46" s="332"/>
      <c r="AD46" s="332"/>
      <c r="AE46" s="332"/>
      <c r="AF46" s="336"/>
      <c r="AG46" s="326"/>
      <c r="AH46" s="327"/>
      <c r="AI46" s="344" t="str">
        <f t="shared" si="16"/>
        <v/>
      </c>
      <c r="AJ46" s="345" t="str">
        <f t="shared" si="16"/>
        <v/>
      </c>
      <c r="AK46" s="346" t="str">
        <f t="shared" si="16"/>
        <v/>
      </c>
      <c r="AL46" s="295" t="str">
        <f t="shared" si="18"/>
        <v/>
      </c>
      <c r="AM46" s="298" t="str">
        <f t="shared" si="19"/>
        <v/>
      </c>
      <c r="AN46" s="295" t="str">
        <f t="shared" si="20"/>
        <v/>
      </c>
      <c r="AO46" s="298" t="str">
        <f t="shared" si="21"/>
        <v/>
      </c>
      <c r="AP46" s="295" t="str">
        <f t="shared" si="22"/>
        <v/>
      </c>
      <c r="AQ46" s="286" t="str">
        <f t="shared" si="23"/>
        <v/>
      </c>
      <c r="AR46" s="344" t="str">
        <f t="shared" si="17"/>
        <v/>
      </c>
      <c r="AS46" s="345" t="str">
        <f t="shared" si="17"/>
        <v/>
      </c>
      <c r="AT46" s="346" t="str">
        <f t="shared" si="17"/>
        <v/>
      </c>
      <c r="AU46" s="295"/>
      <c r="AV46" s="298"/>
      <c r="AW46" s="295"/>
      <c r="AX46" s="298"/>
      <c r="AY46" s="295"/>
      <c r="AZ46" s="286"/>
    </row>
    <row r="47" spans="4:52" ht="12.75" customHeight="1">
      <c r="D47" s="276"/>
      <c r="E47" s="272" t="s">
        <v>40</v>
      </c>
      <c r="F47" s="273"/>
      <c r="G47" s="273"/>
      <c r="H47" s="273"/>
      <c r="I47" s="273"/>
      <c r="J47" s="273"/>
      <c r="K47" s="273"/>
      <c r="L47" s="273"/>
      <c r="M47" s="273"/>
      <c r="N47" s="274"/>
      <c r="O47" s="272" t="s">
        <v>41</v>
      </c>
      <c r="P47" s="273"/>
      <c r="Q47" s="273"/>
      <c r="R47" s="273"/>
      <c r="S47" s="273"/>
      <c r="T47" s="273"/>
      <c r="U47" s="287"/>
      <c r="V47" s="222" t="s">
        <v>42</v>
      </c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6"/>
      <c r="AW47" s="219" t="s">
        <v>89</v>
      </c>
      <c r="AX47" s="220"/>
      <c r="AY47" s="220"/>
      <c r="AZ47" s="221"/>
    </row>
    <row r="48" spans="4:52" ht="9.9499999999999993" customHeight="1">
      <c r="D48" s="276"/>
      <c r="E48" s="166" t="str">
        <f>IF(入力!K33="","",IF(入力!K33="70歳到達","70歳到達(10)",IF(入力!K33="事業所間異動","事業所間異動(-)",IF(入力!K33="死亡","死亡(60)",IF(入力!K33="懲戒","懲戒(44)",IF(入力!K33="その他","その他(01)",IF(入力!K33="任意脱退","任意脱退(41)","error")))))))</f>
        <v/>
      </c>
      <c r="F48" s="167"/>
      <c r="G48" s="167"/>
      <c r="H48" s="167"/>
      <c r="I48" s="167"/>
      <c r="J48" s="167"/>
      <c r="K48" s="167"/>
      <c r="L48" s="167"/>
      <c r="M48" s="167"/>
      <c r="N48" s="168"/>
      <c r="O48" s="157" t="str">
        <f>IF(入力!L33="","",MID(TEXT(入力!L33,"0000000"),1,1))</f>
        <v/>
      </c>
      <c r="P48" s="160" t="str">
        <f>IF(入力!L33="","",MID(TEXT(入力!L33,"0000000"),2,1))</f>
        <v/>
      </c>
      <c r="Q48" s="216" t="str">
        <f>IF(入力!L33="","",MID(TEXT(入力!L33,"0000000"),3,1))</f>
        <v/>
      </c>
      <c r="R48" s="213" t="str">
        <f>IF(入力!L33="","",MID(TEXT(入力!L33,"0000000"),4,1))</f>
        <v/>
      </c>
      <c r="S48" s="160" t="str">
        <f>IF(入力!L33="","",MID(TEXT(入力!L33,"0000000"),5,1))</f>
        <v/>
      </c>
      <c r="T48" s="160" t="str">
        <f>IF(入力!L33="","",MID(TEXT(入力!L33,"0000000"),6,1))</f>
        <v/>
      </c>
      <c r="U48" s="216" t="str">
        <f>IF(入力!L33="","",MID(TEXT(入力!L33,"0000000"),7,1))</f>
        <v/>
      </c>
      <c r="V48" s="65"/>
      <c r="W48" s="237" t="str">
        <f>IF(入力!M33="","",DBCS(入力!M33))</f>
        <v/>
      </c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7"/>
      <c r="AJ48" s="237"/>
      <c r="AK48" s="237"/>
      <c r="AL48" s="237"/>
      <c r="AM48" s="237"/>
      <c r="AN48" s="237"/>
      <c r="AO48" s="237"/>
      <c r="AP48" s="237"/>
      <c r="AQ48" s="237"/>
      <c r="AR48" s="237"/>
      <c r="AS48" s="237"/>
      <c r="AT48" s="237"/>
      <c r="AU48" s="237"/>
      <c r="AV48" s="238"/>
      <c r="AW48" s="228" t="str">
        <f>IF(入力!K33="","",IF(入力!K33="70歳到達","99",IF(入力!K33="事業所間異動","08",IF(入力!K33="死亡","99",IF(入力!K33="懲戒","99",IF(入力!K33="その他","99",IF(入力!K33="任意脱退","99","error")))))))</f>
        <v/>
      </c>
      <c r="AX48" s="229"/>
      <c r="AY48" s="229"/>
      <c r="AZ48" s="230"/>
    </row>
    <row r="49" spans="4:52" ht="9.9499999999999993" customHeight="1">
      <c r="D49" s="276"/>
      <c r="E49" s="169"/>
      <c r="F49" s="170"/>
      <c r="G49" s="170"/>
      <c r="H49" s="170"/>
      <c r="I49" s="170"/>
      <c r="J49" s="170"/>
      <c r="K49" s="170"/>
      <c r="L49" s="170"/>
      <c r="M49" s="170"/>
      <c r="N49" s="171"/>
      <c r="O49" s="158"/>
      <c r="P49" s="161"/>
      <c r="Q49" s="217"/>
      <c r="R49" s="214"/>
      <c r="S49" s="161"/>
      <c r="T49" s="161"/>
      <c r="U49" s="217"/>
      <c r="V49" s="66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239"/>
      <c r="AP49" s="239"/>
      <c r="AQ49" s="239"/>
      <c r="AR49" s="239"/>
      <c r="AS49" s="239"/>
      <c r="AT49" s="239"/>
      <c r="AU49" s="239"/>
      <c r="AV49" s="240"/>
      <c r="AW49" s="231"/>
      <c r="AX49" s="232"/>
      <c r="AY49" s="232"/>
      <c r="AZ49" s="233"/>
    </row>
    <row r="50" spans="4:52" ht="9.9499999999999993" customHeight="1">
      <c r="D50" s="276"/>
      <c r="E50" s="169"/>
      <c r="F50" s="170"/>
      <c r="G50" s="170"/>
      <c r="H50" s="170"/>
      <c r="I50" s="170"/>
      <c r="J50" s="170"/>
      <c r="K50" s="170"/>
      <c r="L50" s="170"/>
      <c r="M50" s="170"/>
      <c r="N50" s="171"/>
      <c r="O50" s="158"/>
      <c r="P50" s="161"/>
      <c r="Q50" s="217"/>
      <c r="R50" s="214"/>
      <c r="S50" s="161"/>
      <c r="T50" s="161"/>
      <c r="U50" s="217"/>
      <c r="V50" s="66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39"/>
      <c r="AK50" s="239"/>
      <c r="AL50" s="239"/>
      <c r="AM50" s="239"/>
      <c r="AN50" s="239"/>
      <c r="AO50" s="239"/>
      <c r="AP50" s="239"/>
      <c r="AQ50" s="239"/>
      <c r="AR50" s="239"/>
      <c r="AS50" s="239"/>
      <c r="AT50" s="239"/>
      <c r="AU50" s="239"/>
      <c r="AV50" s="240"/>
      <c r="AW50" s="231"/>
      <c r="AX50" s="232"/>
      <c r="AY50" s="232"/>
      <c r="AZ50" s="233"/>
    </row>
    <row r="51" spans="4:52" ht="9.9499999999999993" customHeight="1">
      <c r="D51" s="276"/>
      <c r="E51" s="169"/>
      <c r="F51" s="170"/>
      <c r="G51" s="170"/>
      <c r="H51" s="170"/>
      <c r="I51" s="170"/>
      <c r="J51" s="170"/>
      <c r="K51" s="170"/>
      <c r="L51" s="170"/>
      <c r="M51" s="170"/>
      <c r="N51" s="171"/>
      <c r="O51" s="158"/>
      <c r="P51" s="161"/>
      <c r="Q51" s="217"/>
      <c r="R51" s="214"/>
      <c r="S51" s="161"/>
      <c r="T51" s="161"/>
      <c r="U51" s="217"/>
      <c r="V51" s="66"/>
      <c r="W51" s="239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39"/>
      <c r="AK51" s="239"/>
      <c r="AL51" s="239"/>
      <c r="AM51" s="239"/>
      <c r="AN51" s="239"/>
      <c r="AO51" s="239"/>
      <c r="AP51" s="239"/>
      <c r="AQ51" s="239"/>
      <c r="AR51" s="239"/>
      <c r="AS51" s="239"/>
      <c r="AT51" s="239"/>
      <c r="AU51" s="239"/>
      <c r="AV51" s="240"/>
      <c r="AW51" s="231"/>
      <c r="AX51" s="232"/>
      <c r="AY51" s="232"/>
      <c r="AZ51" s="233"/>
    </row>
    <row r="52" spans="4:52" ht="9.9499999999999993" customHeight="1" thickBot="1">
      <c r="D52" s="277"/>
      <c r="E52" s="172"/>
      <c r="F52" s="173"/>
      <c r="G52" s="173"/>
      <c r="H52" s="173"/>
      <c r="I52" s="173"/>
      <c r="J52" s="173"/>
      <c r="K52" s="173"/>
      <c r="L52" s="173"/>
      <c r="M52" s="173"/>
      <c r="N52" s="174"/>
      <c r="O52" s="159"/>
      <c r="P52" s="162"/>
      <c r="Q52" s="218"/>
      <c r="R52" s="215"/>
      <c r="S52" s="162"/>
      <c r="T52" s="162"/>
      <c r="U52" s="218"/>
      <c r="V52" s="67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2"/>
      <c r="AW52" s="234"/>
      <c r="AX52" s="235"/>
      <c r="AY52" s="235"/>
      <c r="AZ52" s="236"/>
    </row>
    <row r="53" spans="4:52" ht="5.0999999999999996" customHeight="1" thickBot="1">
      <c r="D53" s="11"/>
      <c r="E53" s="11"/>
      <c r="F53" s="16"/>
      <c r="G53" s="10"/>
      <c r="H53" s="16"/>
      <c r="I53" s="10"/>
      <c r="J53" s="16"/>
      <c r="K53" s="10"/>
      <c r="L53" s="16"/>
      <c r="M53" s="10"/>
      <c r="N53" s="16"/>
      <c r="O53" s="10"/>
      <c r="P53" s="27"/>
      <c r="Q53" s="28"/>
      <c r="R53" s="4"/>
      <c r="S53" s="4"/>
      <c r="T53" s="4"/>
      <c r="U53" s="4"/>
      <c r="V53" s="4"/>
      <c r="W53" s="4"/>
      <c r="X53" s="4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</row>
    <row r="54" spans="4:52" ht="12.75" customHeight="1">
      <c r="D54" s="35" t="s">
        <v>19</v>
      </c>
      <c r="E54" s="288" t="s">
        <v>20</v>
      </c>
      <c r="F54" s="289"/>
      <c r="G54" s="289"/>
      <c r="H54" s="289"/>
      <c r="I54" s="289"/>
      <c r="J54" s="289"/>
      <c r="K54" s="289"/>
      <c r="L54" s="289"/>
      <c r="M54" s="289"/>
      <c r="N54" s="290"/>
      <c r="O54" s="272" t="s">
        <v>21</v>
      </c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  <c r="AA54" s="273"/>
      <c r="AB54" s="273"/>
      <c r="AC54" s="273"/>
      <c r="AD54" s="273"/>
      <c r="AE54" s="273"/>
      <c r="AF54" s="274"/>
      <c r="AG54" s="291" t="s">
        <v>23</v>
      </c>
      <c r="AH54" s="292"/>
      <c r="AI54" s="272" t="s">
        <v>22</v>
      </c>
      <c r="AJ54" s="273"/>
      <c r="AK54" s="273"/>
      <c r="AL54" s="273"/>
      <c r="AM54" s="273"/>
      <c r="AN54" s="273"/>
      <c r="AO54" s="273"/>
      <c r="AP54" s="273"/>
      <c r="AQ54" s="274"/>
      <c r="AR54" s="272" t="s">
        <v>39</v>
      </c>
      <c r="AS54" s="273"/>
      <c r="AT54" s="273"/>
      <c r="AU54" s="273"/>
      <c r="AV54" s="273"/>
      <c r="AW54" s="273"/>
      <c r="AX54" s="273"/>
      <c r="AY54" s="273"/>
      <c r="AZ54" s="274"/>
    </row>
    <row r="55" spans="4:52" ht="9.9499999999999993" customHeight="1">
      <c r="D55" s="275">
        <v>20</v>
      </c>
      <c r="E55" s="278" t="str">
        <f>IF(入力!E34="","",LEFT(RIGHT(CONCATENATE("          ",入力!E34),10),1))</f>
        <v/>
      </c>
      <c r="F55" s="281" t="str">
        <f>IF(入力!E34="","",MID(RIGHT(CONCATENATE("          ",入力!E34),10),2,1))</f>
        <v/>
      </c>
      <c r="G55" s="281" t="str">
        <f>IF(入力!E34="","",MID(RIGHT(CONCATENATE("          ",入力!E34),10),3,1))</f>
        <v/>
      </c>
      <c r="H55" s="281" t="str">
        <f>IF(入力!E34="","",MID(RIGHT(CONCATENATE("          ",入力!E34),10),4,1))</f>
        <v/>
      </c>
      <c r="I55" s="281" t="str">
        <f>IF(入力!E34="","",MID(RIGHT(CONCATENATE("          ",入力!E34),10),5,1))</f>
        <v/>
      </c>
      <c r="J55" s="281" t="str">
        <f>IF(入力!E34="","",MID(RIGHT(CONCATENATE("          ",入力!E34),10),6,1))</f>
        <v/>
      </c>
      <c r="K55" s="281" t="str">
        <f>IF(入力!E34="","",MID(RIGHT(CONCATENATE("          ",入力!E34),10),7,1))</f>
        <v/>
      </c>
      <c r="L55" s="281" t="str">
        <f>IF(入力!E34="","",MID(RIGHT(CONCATENATE("          ",入力!E34),10),8,1))</f>
        <v/>
      </c>
      <c r="M55" s="281" t="str">
        <f>IF(入力!E34="","",MID(RIGHT(CONCATENATE("          ",入力!E34),10),9,1))</f>
        <v/>
      </c>
      <c r="N55" s="284" t="str">
        <f>IF(入力!E34="","",RIGHT(RIGHT(CONCATENATE("          ",入力!E34),10),1))</f>
        <v/>
      </c>
      <c r="O55" s="25" t="s">
        <v>24</v>
      </c>
      <c r="P55" s="328" t="str">
        <f>IF(入力!F34="","",入力!F34)</f>
        <v/>
      </c>
      <c r="Q55" s="328"/>
      <c r="R55" s="328"/>
      <c r="S55" s="328"/>
      <c r="T55" s="328"/>
      <c r="U55" s="328"/>
      <c r="V55" s="328"/>
      <c r="W55" s="329"/>
      <c r="X55" s="26" t="s">
        <v>25</v>
      </c>
      <c r="Y55" s="328" t="str">
        <f>IF(入力!G34="","",入力!G34)</f>
        <v/>
      </c>
      <c r="Z55" s="328"/>
      <c r="AA55" s="328"/>
      <c r="AB55" s="328"/>
      <c r="AC55" s="328"/>
      <c r="AD55" s="328"/>
      <c r="AE55" s="328"/>
      <c r="AF55" s="334"/>
      <c r="AG55" s="322" t="str">
        <f>IF(入力!H34="","",入力!H34)</f>
        <v/>
      </c>
      <c r="AH55" s="323"/>
      <c r="AI55" s="338" t="str">
        <f>IF(入力!I34="","",IF((VALUE(TEXT(入力!I34,"yyyymmdd"))-20190501)&gt;=0,"令和",IF((VALUE(TEXT(入力!I34,"yyyymmdd"))-19890108)&gt;=0,"平成","昭和")))</f>
        <v/>
      </c>
      <c r="AJ55" s="339" t="str">
        <f t="shared" ref="AI55:AK60" si="24">IF($B55="","",IF((VALUE(TEXT($B55,"yyyymmdd"))-20190501)&gt;=0,"9 ： 令和",IF((VALUE(TEXT($B55,"yyyymmdd"))-19890108)&gt;=0,"7 ： 平成","5 ： 昭和")))</f>
        <v/>
      </c>
      <c r="AK55" s="340" t="str">
        <f t="shared" si="24"/>
        <v/>
      </c>
      <c r="AL55" s="293" t="str">
        <f>IF(入力!I34="","",IF((VALUE(TEXT(入力!I34,"yyyymmdd"))-20190501)&lt;0,LEFT(IF((VALUE(TEXT(入力!I34,"yyyymmdd"))-19890108)&gt;=0,RIGHT(CONCATENATE("0",TEXT(入力!I34,"yyyymmdd")-19880000),6),TEXT(入力!I34,"yyyymmdd")-19250000),1),IF((TEXT(入力!I34,"yyyymmdd")-20180000)&lt;100000,0,LEFT(TEXT(入力!I34,"yyyymmdd")-20180000,1))))</f>
        <v/>
      </c>
      <c r="AM55" s="296" t="str">
        <f>IF(入力!I34="","",IF((VALUE(TEXT(入力!I34,"yyyymmdd"))-20190501)&lt;0,MID(IF((VALUE(TEXT(入力!I34,"yyyymmdd"))-19890108)&gt;=0,RIGHT(CONCATENATE("0",TEXT(入力!I34,"yyyymmdd")-19880000),6),TEXT(入力!I34,"yyyymmdd")-19250000),2,1),IF((TEXT(入力!I34,"yyyymmdd")-20180000)&lt;100000,LEFT(TEXT(入力!I34,"yyyymmdd")-20180000,1),MID(TEXT(入力!I34,"yyyymmdd")-20180000,2,1))))</f>
        <v/>
      </c>
      <c r="AN55" s="293" t="str">
        <f>IF(入力!I34="","",IF((VALUE(TEXT(入力!I34,"yyyymmdd"))-20190501)&lt;0,MID(IF((VALUE(TEXT(入力!I34,"yyyymmdd"))-19890108)&gt;=0,RIGHT(CONCATENATE("0",TEXT(入力!I34,"yyyymmdd")-19880000),6),TEXT(入力!I34,"yyyymmdd")-19250000),3,1),IF((TEXT(入力!I34,"yyyymmdd")-20180000)&lt;100000,MID(TEXT(入力!I34,"yyyymmdd")-20180000,2,1),MID(TEXT(入力!I34,"yyyymmdd")-20180000,3,1))))</f>
        <v/>
      </c>
      <c r="AO55" s="296" t="str">
        <f>IF(入力!I34="","",IF((VALUE(TEXT(入力!I34,"yyyymmdd"))-20190501)&lt;0,MID(IF((VALUE(TEXT(入力!I34,"yyyymmdd"))-19890108)&gt;=0,RIGHT(CONCATENATE("0",TEXT(入力!I34,"yyyymmdd")-19880000),6),TEXT(入力!I34,"yyyymmdd")-19250000),4,1),IF((TEXT(入力!I34,"yyyymmdd")-20180000)&lt;100000,MID(TEXT(入力!I34,"yyyymmdd")-20180000,3,1),MID(TEXT(入力!I34,"yyyymmdd")-20180000,4,1))))</f>
        <v/>
      </c>
      <c r="AP55" s="293" t="str">
        <f>IF(入力!I34="","",IF((VALUE(TEXT(入力!I34,"yyyymmdd"))-20190501)&lt;0,MID(IF((VALUE(TEXT(入力!I34,"yyyymmdd"))-19890108)&gt;=0,RIGHT(CONCATENATE("0",TEXT(入力!I34,"yyyymmdd")-19880000),6),TEXT(入力!I34,"yyyymmdd")-19250000),5,1),IF((TEXT(入力!I34,"yyyymmdd")-20180000)&lt;100000,MID(TEXT(入力!I34,"yyyymmdd")-20180000,4,1),MID(TEXT(入力!I34,"yyyymmdd")-20180000,5,1))))</f>
        <v/>
      </c>
      <c r="AQ55" s="284" t="str">
        <f>IF(入力!I34="","",IF((VALUE(TEXT(入力!I34,"yyyymmdd"))-20190501)&lt;0,RIGHT(IF((VALUE(TEXT(入力!I34,"yyyymmdd"))-19890108)&gt;=0,RIGHT(CONCATENATE("0",TEXT(入力!I34,"yyyymmdd")-19880000),6),TEXT(入力!I34,"yyyymmdd")-19250000),1),RIGHT(TEXT(入力!I34,"yyyymmdd")-20180000,1)))</f>
        <v/>
      </c>
      <c r="AR55" s="338" t="str">
        <f>IF(入力!J34="","",IF((VALUE(TEXT(入力!J34,"yyyymmdd"))-20190501)&gt;=0,"令和",IF((VALUE(TEXT(入力!J34,"yyyymmdd"))-19890108)&gt;=0,"平成","昭和")))</f>
        <v/>
      </c>
      <c r="AS55" s="339" t="str">
        <f t="shared" ref="AR55:AT60" si="25">IF($B55="","",IF((VALUE(TEXT($B55,"yyyymmdd"))-20190501)&gt;=0,"9 ： 令和",IF((VALUE(TEXT($B55,"yyyymmdd"))-19890108)&gt;=0,"7 ： 平成","5 ： 昭和")))</f>
        <v/>
      </c>
      <c r="AT55" s="340" t="str">
        <f t="shared" si="25"/>
        <v/>
      </c>
      <c r="AU55" s="293" t="str">
        <f>IF(入力!J34="","",IF((VALUE(TEXT(入力!J34,"yyyymmdd"))-20181001)&lt;0,"×",IF((VALUE(TEXT(入力!J34,"yyyymmdd")))&lt;20190501,LEFT(TEXT(入力!J34,"yyyymmdd")-19880000,1),IF((TEXT(入力!J34,"yyyymmdd")-20180000)&lt;100000,0,LEFT(TEXT(入力!J34,"yyyymmdd")-20180000,1)))))</f>
        <v/>
      </c>
      <c r="AV55" s="296" t="str">
        <f>IF(入力!J34="","",IF((VALUE(TEXT(入力!J34,"yyyymmdd"))-20181001)&lt;0,"×",IF((VALUE(TEXT(入力!J34,"yyyymmdd")))&lt;20190501,MID(TEXT(入力!J34,"yyyymmdd")-19880000,2,1),IF((TEXT(入力!J34,"yyyymmdd")-20180000)&lt;100000,LEFT(TEXT(入力!J34,"yyyymmdd")-20180000,1),MID(TEXT(入力!J34,"yyyymmdd")-20180000,2,1)))))</f>
        <v/>
      </c>
      <c r="AW55" s="293" t="str">
        <f>IF(入力!J34="","",IF((VALUE(TEXT(入力!J34,"yyyymmdd"))-20181001)&lt;0,"×",IF((VALUE(TEXT(入力!J34,"yyyymmdd")))&lt;20190501,MID(TEXT(入力!J34,"yyyymmdd")-19880000,3,1),IF((TEXT(入力!J34,"yyyymmdd")-20180000)&lt;100000,MID(TEXT(入力!J34,"yyyymmdd")-20180000,2,1),MID(TEXT(入力!J34,"yyyymmdd")-20180000,3,1)))))</f>
        <v/>
      </c>
      <c r="AX55" s="296" t="str">
        <f>IF(入力!J34="","",IF((VALUE(TEXT(入力!J34,"yyyymmdd"))-20181001)&lt;0,"×",IF((VALUE(TEXT(入力!J34,"yyyymmdd")))&lt;20190501,MID(TEXT(入力!J34,"yyyymmdd")-19880000,4,1),IF((TEXT(入力!J34,"yyyymmdd")-20180000)&lt;100000,MID(TEXT(入力!J34,"yyyymmdd")-20180000,3,1),MID(TEXT(入力!J34,"yyyymmdd")-20180000,4,1)))))</f>
        <v/>
      </c>
      <c r="AY55" s="293" t="str">
        <f>IF(入力!J34="","",IF((VALUE(TEXT(入力!J34,"yyyymmdd"))-20181001)&lt;0,"×",IF((VALUE(TEXT(入力!J34,"yyyymmdd")))&lt;20190501,MID(TEXT(入力!J34,"yyyymmdd")-19880000,5,1),IF((TEXT(入力!J34,"yyyymmdd")-20180000)&lt;100000,MID(TEXT(入力!J34,"yyyymmdd")-20180000,4,1),MID(TEXT(入力!J34,"yyyymmdd")-20180000,5,1)))))</f>
        <v/>
      </c>
      <c r="AZ55" s="284" t="str">
        <f>IF(入力!J34="","",IF((VALUE(TEXT(入力!J34,"yyyymmdd"))-20181001)&lt;0,"×",IF((VALUE(TEXT(入力!J34,"yyyymmdd")))&lt;20190501,RIGHT(TEXT(入力!J34,"yyyymmdd")-19880000,1),RIGHT(TEXT(入力!J34,"yyyymmdd")-20180000,1))))</f>
        <v/>
      </c>
    </row>
    <row r="56" spans="4:52" ht="9.9499999999999993" customHeight="1">
      <c r="D56" s="276"/>
      <c r="E56" s="279"/>
      <c r="F56" s="282"/>
      <c r="G56" s="282"/>
      <c r="H56" s="282"/>
      <c r="I56" s="282"/>
      <c r="J56" s="282"/>
      <c r="K56" s="282"/>
      <c r="L56" s="282"/>
      <c r="M56" s="282"/>
      <c r="N56" s="285"/>
      <c r="O56" s="5"/>
      <c r="P56" s="330"/>
      <c r="Q56" s="330"/>
      <c r="R56" s="330"/>
      <c r="S56" s="330"/>
      <c r="T56" s="330"/>
      <c r="U56" s="330"/>
      <c r="V56" s="330"/>
      <c r="W56" s="331"/>
      <c r="X56" s="6"/>
      <c r="Y56" s="330"/>
      <c r="Z56" s="330"/>
      <c r="AA56" s="330"/>
      <c r="AB56" s="330"/>
      <c r="AC56" s="330"/>
      <c r="AD56" s="330"/>
      <c r="AE56" s="330"/>
      <c r="AF56" s="335"/>
      <c r="AG56" s="324"/>
      <c r="AH56" s="325"/>
      <c r="AI56" s="341" t="str">
        <f t="shared" si="24"/>
        <v/>
      </c>
      <c r="AJ56" s="342" t="str">
        <f t="shared" si="24"/>
        <v/>
      </c>
      <c r="AK56" s="343" t="str">
        <f t="shared" si="24"/>
        <v/>
      </c>
      <c r="AL56" s="294" t="str">
        <f t="shared" ref="AL56:AL60" si="26">IF($B56="","",IF((VALUE(TEXT(AK56,"yyyymmdd"))-20190501)&lt;0,LEFT(IF((VALUE(TEXT(AK56,"yyyymmdd"))-19890108)&gt;=0,RIGHT(CONCATENATE("0",TEXT($B56,"yyyymmdd")-19880000),6),TEXT($B56,"yyyymmdd")-19250000),1),IF((TEXT($B56,"yyyymmdd")-20180000)&lt;100000,0,LEFT(TEXT($B56,"yyyymmdd")-20180000,1))))</f>
        <v/>
      </c>
      <c r="AM56" s="297" t="str">
        <f t="shared" ref="AM56:AM60" si="27">IF($B56="","",IF((VALUE(TEXT(AK56,"yyyymmdd"))-20190501)&lt;0,MID(IF((VALUE(TEXT($B56,"yyyymmdd"))-19890108)&gt;=0,RIGHT(CONCATENATE("0",TEXT($B56,"yyyymmdd")-19880000),6),TEXT($B56,"yyyymmdd")-19250000),2,1),IF((TEXT($B56,"yyyymmdd")-20180000)&lt;100000,LEFT(TEXT($B56,"yyyymmdd")-20180000,1),MID(TEXT($B56,"yyyymmdd")-20180000,2,1))))</f>
        <v/>
      </c>
      <c r="AN56" s="294" t="str">
        <f t="shared" ref="AN56:AN60" si="28">IF($B56="","",IF((VALUE(TEXT(AK56,"yyyymmdd"))-20190501)&lt;0,MID(IF((VALUE(TEXT($B56,"yyyymmdd"))-19890108)&gt;=0,RIGHT(CONCATENATE("0",TEXT($B56,"yyyymmdd")-19880000),6),TEXT($B56,"yyyymmdd")-19250000),3,1),IF((TEXT($B56,"yyyymmdd")-20180000)&lt;100000,MID(TEXT($B56,"yyyymmdd")-20180000,2,1),MID(TEXT($B56,"yyyymmdd")-20180000,3,1))))</f>
        <v/>
      </c>
      <c r="AO56" s="297" t="str">
        <f t="shared" ref="AO56:AO60" si="29">IF($B56="","",IF((VALUE(TEXT(AK56,"yyyymmdd"))-20190501)&lt;0,MID(IF((VALUE(TEXT($B56,"yyyymmdd"))-19890108)&gt;=0,RIGHT(CONCATENATE("0",TEXT($B56,"yyyymmdd")-19880000),6),TEXT($B56,"yyyymmdd")-19250000),4,1),IF((TEXT($B56,"yyyymmdd")-20180000)&lt;100000,MID(TEXT($B56,"yyyymmdd")-20180000,3,1),MID(TEXT($B56,"yyyymmdd")-20180000,4,1))))</f>
        <v/>
      </c>
      <c r="AP56" s="294" t="str">
        <f t="shared" ref="AP56:AP60" si="30">IF($B56="","",IF((VALUE(TEXT(AK56,"yyyymmdd"))-20190501)&lt;0,MID(IF((VALUE(TEXT($B56,"yyyymmdd"))-19890108)&gt;=0,RIGHT(CONCATENATE("0",TEXT($B56,"yyyymmdd")-19880000),6),TEXT($B56,"yyyymmdd")-19250000),5,1),IF((TEXT($B56,"yyyymmdd")-20180000)&lt;100000,MID(TEXT($B56,"yyyymmdd")-20180000,4,1),MID(TEXT($B56,"yyyymmdd")-20180000,5,1))))</f>
        <v/>
      </c>
      <c r="AQ56" s="285" t="str">
        <f t="shared" ref="AQ56:AQ60" si="31">IF($B56="","",IF((VALUE(TEXT(AK56,"yyyymmdd"))-20190501)&lt;0,RIGHT(IF((VALUE(TEXT($B56,"yyyymmdd"))-19890108)&gt;=0,RIGHT(CONCATENATE("0",TEXT($B56,"yyyymmdd")-19880000),6),TEXT($B56,"yyyymmdd")-19250000),1),RIGHT(TEXT($B56,"yyyymmdd")-20180000,1)))</f>
        <v/>
      </c>
      <c r="AR56" s="341" t="str">
        <f t="shared" si="25"/>
        <v/>
      </c>
      <c r="AS56" s="342" t="str">
        <f t="shared" si="25"/>
        <v/>
      </c>
      <c r="AT56" s="343" t="str">
        <f t="shared" si="25"/>
        <v/>
      </c>
      <c r="AU56" s="294"/>
      <c r="AV56" s="297"/>
      <c r="AW56" s="294"/>
      <c r="AX56" s="297"/>
      <c r="AY56" s="294"/>
      <c r="AZ56" s="285"/>
    </row>
    <row r="57" spans="4:52" ht="9.9499999999999993" customHeight="1">
      <c r="D57" s="276"/>
      <c r="E57" s="279"/>
      <c r="F57" s="282"/>
      <c r="G57" s="282"/>
      <c r="H57" s="282"/>
      <c r="I57" s="282"/>
      <c r="J57" s="282"/>
      <c r="K57" s="282"/>
      <c r="L57" s="282"/>
      <c r="M57" s="282"/>
      <c r="N57" s="285"/>
      <c r="O57" s="5"/>
      <c r="P57" s="330"/>
      <c r="Q57" s="330"/>
      <c r="R57" s="330"/>
      <c r="S57" s="330"/>
      <c r="T57" s="330"/>
      <c r="U57" s="330"/>
      <c r="V57" s="330"/>
      <c r="W57" s="331"/>
      <c r="X57" s="6"/>
      <c r="Y57" s="330"/>
      <c r="Z57" s="330"/>
      <c r="AA57" s="330"/>
      <c r="AB57" s="330"/>
      <c r="AC57" s="330"/>
      <c r="AD57" s="330"/>
      <c r="AE57" s="330"/>
      <c r="AF57" s="335"/>
      <c r="AG57" s="324"/>
      <c r="AH57" s="325"/>
      <c r="AI57" s="341" t="str">
        <f t="shared" si="24"/>
        <v/>
      </c>
      <c r="AJ57" s="342" t="str">
        <f t="shared" si="24"/>
        <v/>
      </c>
      <c r="AK57" s="343" t="str">
        <f t="shared" si="24"/>
        <v/>
      </c>
      <c r="AL57" s="294" t="str">
        <f t="shared" si="26"/>
        <v/>
      </c>
      <c r="AM57" s="297" t="str">
        <f t="shared" si="27"/>
        <v/>
      </c>
      <c r="AN57" s="294" t="str">
        <f t="shared" si="28"/>
        <v/>
      </c>
      <c r="AO57" s="297" t="str">
        <f t="shared" si="29"/>
        <v/>
      </c>
      <c r="AP57" s="294" t="str">
        <f t="shared" si="30"/>
        <v/>
      </c>
      <c r="AQ57" s="285" t="str">
        <f t="shared" si="31"/>
        <v/>
      </c>
      <c r="AR57" s="341" t="str">
        <f t="shared" si="25"/>
        <v/>
      </c>
      <c r="AS57" s="342" t="str">
        <f t="shared" si="25"/>
        <v/>
      </c>
      <c r="AT57" s="343" t="str">
        <f t="shared" si="25"/>
        <v/>
      </c>
      <c r="AU57" s="294"/>
      <c r="AV57" s="297"/>
      <c r="AW57" s="294"/>
      <c r="AX57" s="297"/>
      <c r="AY57" s="294"/>
      <c r="AZ57" s="285"/>
    </row>
    <row r="58" spans="4:52" ht="9.9499999999999993" customHeight="1">
      <c r="D58" s="276"/>
      <c r="E58" s="279"/>
      <c r="F58" s="282"/>
      <c r="G58" s="282"/>
      <c r="H58" s="282"/>
      <c r="I58" s="282"/>
      <c r="J58" s="282"/>
      <c r="K58" s="282"/>
      <c r="L58" s="282"/>
      <c r="M58" s="282"/>
      <c r="N58" s="285"/>
      <c r="O58" s="5"/>
      <c r="P58" s="330"/>
      <c r="Q58" s="330"/>
      <c r="R58" s="330"/>
      <c r="S58" s="330"/>
      <c r="T58" s="330"/>
      <c r="U58" s="330"/>
      <c r="V58" s="330"/>
      <c r="W58" s="331"/>
      <c r="X58" s="6"/>
      <c r="Y58" s="330"/>
      <c r="Z58" s="330"/>
      <c r="AA58" s="330"/>
      <c r="AB58" s="330"/>
      <c r="AC58" s="330"/>
      <c r="AD58" s="330"/>
      <c r="AE58" s="330"/>
      <c r="AF58" s="335"/>
      <c r="AG58" s="324"/>
      <c r="AH58" s="325"/>
      <c r="AI58" s="341" t="str">
        <f t="shared" si="24"/>
        <v/>
      </c>
      <c r="AJ58" s="342" t="str">
        <f t="shared" si="24"/>
        <v/>
      </c>
      <c r="AK58" s="343" t="str">
        <f t="shared" si="24"/>
        <v/>
      </c>
      <c r="AL58" s="294" t="str">
        <f t="shared" si="26"/>
        <v/>
      </c>
      <c r="AM58" s="297" t="str">
        <f t="shared" si="27"/>
        <v/>
      </c>
      <c r="AN58" s="294" t="str">
        <f t="shared" si="28"/>
        <v/>
      </c>
      <c r="AO58" s="297" t="str">
        <f t="shared" si="29"/>
        <v/>
      </c>
      <c r="AP58" s="294" t="str">
        <f t="shared" si="30"/>
        <v/>
      </c>
      <c r="AQ58" s="285" t="str">
        <f t="shared" si="31"/>
        <v/>
      </c>
      <c r="AR58" s="341" t="str">
        <f t="shared" si="25"/>
        <v/>
      </c>
      <c r="AS58" s="342" t="str">
        <f t="shared" si="25"/>
        <v/>
      </c>
      <c r="AT58" s="343" t="str">
        <f t="shared" si="25"/>
        <v/>
      </c>
      <c r="AU58" s="294"/>
      <c r="AV58" s="297"/>
      <c r="AW58" s="294"/>
      <c r="AX58" s="297"/>
      <c r="AY58" s="294"/>
      <c r="AZ58" s="285"/>
    </row>
    <row r="59" spans="4:52" ht="9.9499999999999993" customHeight="1">
      <c r="D59" s="276"/>
      <c r="E59" s="279"/>
      <c r="F59" s="282"/>
      <c r="G59" s="282"/>
      <c r="H59" s="282"/>
      <c r="I59" s="282"/>
      <c r="J59" s="282"/>
      <c r="K59" s="282"/>
      <c r="L59" s="282"/>
      <c r="M59" s="282"/>
      <c r="N59" s="285"/>
      <c r="O59" s="5"/>
      <c r="P59" s="330"/>
      <c r="Q59" s="330"/>
      <c r="R59" s="330"/>
      <c r="S59" s="330"/>
      <c r="T59" s="330"/>
      <c r="U59" s="330"/>
      <c r="V59" s="330"/>
      <c r="W59" s="331"/>
      <c r="X59" s="7"/>
      <c r="Y59" s="330"/>
      <c r="Z59" s="330"/>
      <c r="AA59" s="330"/>
      <c r="AB59" s="330"/>
      <c r="AC59" s="330"/>
      <c r="AD59" s="330"/>
      <c r="AE59" s="330"/>
      <c r="AF59" s="335"/>
      <c r="AG59" s="324"/>
      <c r="AH59" s="325"/>
      <c r="AI59" s="341" t="str">
        <f t="shared" si="24"/>
        <v/>
      </c>
      <c r="AJ59" s="342" t="str">
        <f t="shared" si="24"/>
        <v/>
      </c>
      <c r="AK59" s="343" t="str">
        <f t="shared" si="24"/>
        <v/>
      </c>
      <c r="AL59" s="294" t="str">
        <f t="shared" si="26"/>
        <v/>
      </c>
      <c r="AM59" s="297" t="str">
        <f t="shared" si="27"/>
        <v/>
      </c>
      <c r="AN59" s="294" t="str">
        <f t="shared" si="28"/>
        <v/>
      </c>
      <c r="AO59" s="297" t="str">
        <f t="shared" si="29"/>
        <v/>
      </c>
      <c r="AP59" s="294" t="str">
        <f t="shared" si="30"/>
        <v/>
      </c>
      <c r="AQ59" s="285" t="str">
        <f t="shared" si="31"/>
        <v/>
      </c>
      <c r="AR59" s="341" t="str">
        <f t="shared" si="25"/>
        <v/>
      </c>
      <c r="AS59" s="342" t="str">
        <f t="shared" si="25"/>
        <v/>
      </c>
      <c r="AT59" s="343" t="str">
        <f t="shared" si="25"/>
        <v/>
      </c>
      <c r="AU59" s="294"/>
      <c r="AV59" s="297"/>
      <c r="AW59" s="294"/>
      <c r="AX59" s="297"/>
      <c r="AY59" s="294"/>
      <c r="AZ59" s="285"/>
    </row>
    <row r="60" spans="4:52" ht="9.9499999999999993" customHeight="1" thickBot="1">
      <c r="D60" s="276"/>
      <c r="E60" s="280"/>
      <c r="F60" s="283"/>
      <c r="G60" s="283"/>
      <c r="H60" s="283"/>
      <c r="I60" s="283"/>
      <c r="J60" s="283"/>
      <c r="K60" s="283"/>
      <c r="L60" s="283"/>
      <c r="M60" s="283"/>
      <c r="N60" s="286"/>
      <c r="O60" s="8"/>
      <c r="P60" s="332"/>
      <c r="Q60" s="332"/>
      <c r="R60" s="332"/>
      <c r="S60" s="332"/>
      <c r="T60" s="332"/>
      <c r="U60" s="332"/>
      <c r="V60" s="332"/>
      <c r="W60" s="333"/>
      <c r="X60" s="9"/>
      <c r="Y60" s="332"/>
      <c r="Z60" s="332"/>
      <c r="AA60" s="332"/>
      <c r="AB60" s="332"/>
      <c r="AC60" s="332"/>
      <c r="AD60" s="332"/>
      <c r="AE60" s="332"/>
      <c r="AF60" s="336"/>
      <c r="AG60" s="326"/>
      <c r="AH60" s="327"/>
      <c r="AI60" s="344" t="str">
        <f t="shared" si="24"/>
        <v/>
      </c>
      <c r="AJ60" s="345" t="str">
        <f t="shared" si="24"/>
        <v/>
      </c>
      <c r="AK60" s="346" t="str">
        <f t="shared" si="24"/>
        <v/>
      </c>
      <c r="AL60" s="295" t="str">
        <f t="shared" si="26"/>
        <v/>
      </c>
      <c r="AM60" s="298" t="str">
        <f t="shared" si="27"/>
        <v/>
      </c>
      <c r="AN60" s="295" t="str">
        <f t="shared" si="28"/>
        <v/>
      </c>
      <c r="AO60" s="298" t="str">
        <f t="shared" si="29"/>
        <v/>
      </c>
      <c r="AP60" s="295" t="str">
        <f t="shared" si="30"/>
        <v/>
      </c>
      <c r="AQ60" s="286" t="str">
        <f t="shared" si="31"/>
        <v/>
      </c>
      <c r="AR60" s="344" t="str">
        <f t="shared" si="25"/>
        <v/>
      </c>
      <c r="AS60" s="345" t="str">
        <f t="shared" si="25"/>
        <v/>
      </c>
      <c r="AT60" s="346" t="str">
        <f t="shared" si="25"/>
        <v/>
      </c>
      <c r="AU60" s="295"/>
      <c r="AV60" s="298"/>
      <c r="AW60" s="295"/>
      <c r="AX60" s="298"/>
      <c r="AY60" s="295"/>
      <c r="AZ60" s="286"/>
    </row>
    <row r="61" spans="4:52" ht="12.75" customHeight="1">
      <c r="D61" s="276"/>
      <c r="E61" s="272" t="s">
        <v>40</v>
      </c>
      <c r="F61" s="273"/>
      <c r="G61" s="273"/>
      <c r="H61" s="273"/>
      <c r="I61" s="273"/>
      <c r="J61" s="273"/>
      <c r="K61" s="273"/>
      <c r="L61" s="273"/>
      <c r="M61" s="273"/>
      <c r="N61" s="274"/>
      <c r="O61" s="272" t="s">
        <v>41</v>
      </c>
      <c r="P61" s="273"/>
      <c r="Q61" s="273"/>
      <c r="R61" s="273"/>
      <c r="S61" s="273"/>
      <c r="T61" s="273"/>
      <c r="U61" s="287"/>
      <c r="V61" s="222" t="s">
        <v>42</v>
      </c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6"/>
      <c r="AW61" s="219" t="s">
        <v>89</v>
      </c>
      <c r="AX61" s="220"/>
      <c r="AY61" s="220"/>
      <c r="AZ61" s="221"/>
    </row>
    <row r="62" spans="4:52" ht="9.9499999999999993" customHeight="1">
      <c r="D62" s="276"/>
      <c r="E62" s="166" t="str">
        <f>IF(入力!K34="","",IF(入力!K34="70歳到達","70歳到達(10)",IF(入力!K34="事業所間異動","事業所間異動(-)",IF(入力!K34="死亡","死亡(60)",IF(入力!K34="懲戒","懲戒(44)",IF(入力!K34="その他","その他(01)",IF(入力!K34="任意脱退","任意脱退(41)","error")))))))</f>
        <v/>
      </c>
      <c r="F62" s="167"/>
      <c r="G62" s="167"/>
      <c r="H62" s="167"/>
      <c r="I62" s="167"/>
      <c r="J62" s="167"/>
      <c r="K62" s="167"/>
      <c r="L62" s="167"/>
      <c r="M62" s="167"/>
      <c r="N62" s="168"/>
      <c r="O62" s="157" t="str">
        <f>IF(入力!L34="","",MID(TEXT(入力!L34,"0000000"),1,1))</f>
        <v/>
      </c>
      <c r="P62" s="160" t="str">
        <f>IF(入力!L34="","",MID(TEXT(入力!L34,"0000000"),2,1))</f>
        <v/>
      </c>
      <c r="Q62" s="216" t="str">
        <f>IF(入力!L34="","",MID(TEXT(入力!L34,"0000000"),3,1))</f>
        <v/>
      </c>
      <c r="R62" s="213" t="str">
        <f>IF(入力!L34="","",MID(TEXT(入力!L34,"0000000"),4,1))</f>
        <v/>
      </c>
      <c r="S62" s="160" t="str">
        <f>IF(入力!L34="","",MID(TEXT(入力!L34,"0000000"),5,1))</f>
        <v/>
      </c>
      <c r="T62" s="160" t="str">
        <f>IF(入力!L34="","",MID(TEXT(入力!L34,"0000000"),6,1))</f>
        <v/>
      </c>
      <c r="U62" s="216" t="str">
        <f>IF(入力!L34="","",MID(TEXT(入力!L34,"0000000"),7,1))</f>
        <v/>
      </c>
      <c r="V62" s="65"/>
      <c r="W62" s="237" t="str">
        <f>IF(入力!M34="","",DBCS(入力!M34))</f>
        <v/>
      </c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37"/>
      <c r="AK62" s="237"/>
      <c r="AL62" s="237"/>
      <c r="AM62" s="237"/>
      <c r="AN62" s="237"/>
      <c r="AO62" s="237"/>
      <c r="AP62" s="237"/>
      <c r="AQ62" s="237"/>
      <c r="AR62" s="237"/>
      <c r="AS62" s="237"/>
      <c r="AT62" s="237"/>
      <c r="AU62" s="237"/>
      <c r="AV62" s="238"/>
      <c r="AW62" s="228" t="str">
        <f>IF(入力!K34="","",IF(入力!K34="70歳到達","99",IF(入力!K34="事業所間異動","08",IF(入力!K34="死亡","99",IF(入力!K34="懲戒","99",IF(入力!K34="その他","99",IF(入力!K34="任意脱退","99","error")))))))</f>
        <v/>
      </c>
      <c r="AX62" s="229"/>
      <c r="AY62" s="229"/>
      <c r="AZ62" s="230"/>
    </row>
    <row r="63" spans="4:52" ht="9.9499999999999993" customHeight="1">
      <c r="D63" s="276"/>
      <c r="E63" s="169"/>
      <c r="F63" s="170"/>
      <c r="G63" s="170"/>
      <c r="H63" s="170"/>
      <c r="I63" s="170"/>
      <c r="J63" s="170"/>
      <c r="K63" s="170"/>
      <c r="L63" s="170"/>
      <c r="M63" s="170"/>
      <c r="N63" s="171"/>
      <c r="O63" s="158"/>
      <c r="P63" s="161"/>
      <c r="Q63" s="217"/>
      <c r="R63" s="214"/>
      <c r="S63" s="161"/>
      <c r="T63" s="161"/>
      <c r="U63" s="217"/>
      <c r="V63" s="66"/>
      <c r="W63" s="239"/>
      <c r="X63" s="239"/>
      <c r="Y63" s="239"/>
      <c r="Z63" s="239"/>
      <c r="AA63" s="239"/>
      <c r="AB63" s="239"/>
      <c r="AC63" s="239"/>
      <c r="AD63" s="239"/>
      <c r="AE63" s="239"/>
      <c r="AF63" s="239"/>
      <c r="AG63" s="239"/>
      <c r="AH63" s="239"/>
      <c r="AI63" s="239"/>
      <c r="AJ63" s="239"/>
      <c r="AK63" s="239"/>
      <c r="AL63" s="239"/>
      <c r="AM63" s="239"/>
      <c r="AN63" s="239"/>
      <c r="AO63" s="239"/>
      <c r="AP63" s="239"/>
      <c r="AQ63" s="239"/>
      <c r="AR63" s="239"/>
      <c r="AS63" s="239"/>
      <c r="AT63" s="239"/>
      <c r="AU63" s="239"/>
      <c r="AV63" s="240"/>
      <c r="AW63" s="231"/>
      <c r="AX63" s="232"/>
      <c r="AY63" s="232"/>
      <c r="AZ63" s="233"/>
    </row>
    <row r="64" spans="4:52" ht="9.9499999999999993" customHeight="1">
      <c r="D64" s="276"/>
      <c r="E64" s="169"/>
      <c r="F64" s="170"/>
      <c r="G64" s="170"/>
      <c r="H64" s="170"/>
      <c r="I64" s="170"/>
      <c r="J64" s="170"/>
      <c r="K64" s="170"/>
      <c r="L64" s="170"/>
      <c r="M64" s="170"/>
      <c r="N64" s="171"/>
      <c r="O64" s="158"/>
      <c r="P64" s="161"/>
      <c r="Q64" s="217"/>
      <c r="R64" s="214"/>
      <c r="S64" s="161"/>
      <c r="T64" s="161"/>
      <c r="U64" s="217"/>
      <c r="V64" s="66"/>
      <c r="W64" s="239"/>
      <c r="X64" s="239"/>
      <c r="Y64" s="239"/>
      <c r="Z64" s="239"/>
      <c r="AA64" s="239"/>
      <c r="AB64" s="239"/>
      <c r="AC64" s="239"/>
      <c r="AD64" s="239"/>
      <c r="AE64" s="239"/>
      <c r="AF64" s="239"/>
      <c r="AG64" s="239"/>
      <c r="AH64" s="239"/>
      <c r="AI64" s="239"/>
      <c r="AJ64" s="239"/>
      <c r="AK64" s="239"/>
      <c r="AL64" s="239"/>
      <c r="AM64" s="239"/>
      <c r="AN64" s="239"/>
      <c r="AO64" s="239"/>
      <c r="AP64" s="239"/>
      <c r="AQ64" s="239"/>
      <c r="AR64" s="239"/>
      <c r="AS64" s="239"/>
      <c r="AT64" s="239"/>
      <c r="AU64" s="239"/>
      <c r="AV64" s="240"/>
      <c r="AW64" s="231"/>
      <c r="AX64" s="232"/>
      <c r="AY64" s="232"/>
      <c r="AZ64" s="233"/>
    </row>
    <row r="65" spans="4:54" ht="9.9499999999999993" customHeight="1">
      <c r="D65" s="276"/>
      <c r="E65" s="169"/>
      <c r="F65" s="170"/>
      <c r="G65" s="170"/>
      <c r="H65" s="170"/>
      <c r="I65" s="170"/>
      <c r="J65" s="170"/>
      <c r="K65" s="170"/>
      <c r="L65" s="170"/>
      <c r="M65" s="170"/>
      <c r="N65" s="171"/>
      <c r="O65" s="158"/>
      <c r="P65" s="161"/>
      <c r="Q65" s="217"/>
      <c r="R65" s="214"/>
      <c r="S65" s="161"/>
      <c r="T65" s="161"/>
      <c r="U65" s="217"/>
      <c r="V65" s="66"/>
      <c r="W65" s="239"/>
      <c r="X65" s="239"/>
      <c r="Y65" s="239"/>
      <c r="Z65" s="239"/>
      <c r="AA65" s="239"/>
      <c r="AB65" s="239"/>
      <c r="AC65" s="239"/>
      <c r="AD65" s="239"/>
      <c r="AE65" s="239"/>
      <c r="AF65" s="239"/>
      <c r="AG65" s="239"/>
      <c r="AH65" s="239"/>
      <c r="AI65" s="239"/>
      <c r="AJ65" s="239"/>
      <c r="AK65" s="239"/>
      <c r="AL65" s="239"/>
      <c r="AM65" s="239"/>
      <c r="AN65" s="239"/>
      <c r="AO65" s="239"/>
      <c r="AP65" s="239"/>
      <c r="AQ65" s="239"/>
      <c r="AR65" s="239"/>
      <c r="AS65" s="239"/>
      <c r="AT65" s="239"/>
      <c r="AU65" s="239"/>
      <c r="AV65" s="240"/>
      <c r="AW65" s="231"/>
      <c r="AX65" s="232"/>
      <c r="AY65" s="232"/>
      <c r="AZ65" s="233"/>
    </row>
    <row r="66" spans="4:54" ht="9.9499999999999993" customHeight="1" thickBot="1">
      <c r="D66" s="277"/>
      <c r="E66" s="172"/>
      <c r="F66" s="173"/>
      <c r="G66" s="173"/>
      <c r="H66" s="173"/>
      <c r="I66" s="173"/>
      <c r="J66" s="173"/>
      <c r="K66" s="173"/>
      <c r="L66" s="173"/>
      <c r="M66" s="173"/>
      <c r="N66" s="174"/>
      <c r="O66" s="159"/>
      <c r="P66" s="162"/>
      <c r="Q66" s="218"/>
      <c r="R66" s="215"/>
      <c r="S66" s="162"/>
      <c r="T66" s="162"/>
      <c r="U66" s="218"/>
      <c r="V66" s="67"/>
      <c r="W66" s="241"/>
      <c r="X66" s="241"/>
      <c r="Y66" s="241"/>
      <c r="Z66" s="241"/>
      <c r="AA66" s="241"/>
      <c r="AB66" s="241"/>
      <c r="AC66" s="241"/>
      <c r="AD66" s="241"/>
      <c r="AE66" s="241"/>
      <c r="AF66" s="241"/>
      <c r="AG66" s="241"/>
      <c r="AH66" s="241"/>
      <c r="AI66" s="241"/>
      <c r="AJ66" s="241"/>
      <c r="AK66" s="241"/>
      <c r="AL66" s="241"/>
      <c r="AM66" s="241"/>
      <c r="AN66" s="241"/>
      <c r="AO66" s="241"/>
      <c r="AP66" s="241"/>
      <c r="AQ66" s="241"/>
      <c r="AR66" s="241"/>
      <c r="AS66" s="241"/>
      <c r="AT66" s="241"/>
      <c r="AU66" s="241"/>
      <c r="AV66" s="242"/>
      <c r="AW66" s="234"/>
      <c r="AX66" s="235"/>
      <c r="AY66" s="235"/>
      <c r="AZ66" s="236"/>
    </row>
    <row r="67" spans="4:54" ht="9.9499999999999993" customHeight="1">
      <c r="D67" s="11"/>
      <c r="E67" s="34"/>
      <c r="F67" s="34"/>
      <c r="G67" s="34"/>
      <c r="H67" s="4"/>
      <c r="I67" s="12"/>
      <c r="J67" s="13"/>
      <c r="K67" s="13"/>
      <c r="L67" s="14"/>
      <c r="M67" s="14"/>
      <c r="N67" s="4"/>
      <c r="O67" s="4"/>
      <c r="P67" s="4"/>
      <c r="Q67" s="4"/>
      <c r="R67" s="4"/>
      <c r="S67" s="4"/>
      <c r="T67" s="15"/>
      <c r="U67" s="22"/>
      <c r="V67" s="22"/>
      <c r="W67" s="22"/>
      <c r="X67" s="22"/>
      <c r="Y67" s="22"/>
      <c r="Z67" s="22"/>
      <c r="AA67" s="22"/>
      <c r="AB67" s="22"/>
      <c r="AC67" s="16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7"/>
      <c r="AP67" s="36"/>
      <c r="AQ67" s="36"/>
      <c r="AR67" s="36"/>
      <c r="AS67" s="36"/>
      <c r="AT67" s="36"/>
      <c r="AU67" s="36"/>
      <c r="AV67" s="10"/>
      <c r="AW67" s="3"/>
      <c r="AX67" s="3"/>
      <c r="AY67" s="3"/>
      <c r="AZ67" s="3"/>
      <c r="BA67" s="3"/>
      <c r="BB67" s="3"/>
    </row>
    <row r="68" spans="4:54" ht="9.9499999999999993" customHeight="1">
      <c r="D68" s="11"/>
      <c r="E68" s="34"/>
      <c r="F68" s="34"/>
      <c r="G68" s="34"/>
      <c r="H68" s="4"/>
      <c r="I68" s="12"/>
      <c r="J68" s="13"/>
      <c r="K68" s="13"/>
      <c r="L68" s="14"/>
      <c r="M68" s="14"/>
      <c r="N68" s="4"/>
      <c r="O68" s="4"/>
      <c r="P68" s="4"/>
      <c r="Q68" s="4"/>
      <c r="R68" s="4"/>
      <c r="S68" s="4"/>
      <c r="T68" s="15"/>
      <c r="U68" s="22"/>
      <c r="V68" s="22"/>
      <c r="W68" s="22"/>
      <c r="X68" s="22"/>
      <c r="Y68" s="22"/>
      <c r="Z68" s="22"/>
      <c r="AA68" s="22"/>
      <c r="AB68" s="22"/>
      <c r="AC68" s="16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7"/>
      <c r="AP68" s="36"/>
      <c r="AQ68" s="36"/>
      <c r="AR68" s="36"/>
      <c r="AS68" s="36"/>
      <c r="AT68" s="36"/>
      <c r="AU68" s="36"/>
      <c r="AV68" s="10"/>
      <c r="AW68" s="3"/>
      <c r="AX68" s="3"/>
      <c r="AY68" s="3"/>
      <c r="AZ68" s="3"/>
      <c r="BA68" s="3"/>
      <c r="BB68" s="3"/>
    </row>
    <row r="70" spans="4:54" ht="12.75" customHeight="1">
      <c r="D70" s="265" t="s">
        <v>26</v>
      </c>
      <c r="E70" s="266"/>
      <c r="F70" s="266"/>
      <c r="G70" s="266"/>
      <c r="H70" s="267"/>
      <c r="I70" s="252" t="str">
        <f>DBCS(入力!E3)</f>
        <v/>
      </c>
      <c r="J70" s="253"/>
      <c r="K70" s="253"/>
      <c r="L70" s="253"/>
      <c r="M70" s="253"/>
      <c r="N70" s="253"/>
      <c r="O70" s="253"/>
      <c r="P70" s="253"/>
      <c r="Q70" s="253"/>
      <c r="R70" s="253"/>
      <c r="S70" s="253"/>
      <c r="T70" s="253"/>
      <c r="U70" s="253"/>
      <c r="V70" s="253"/>
      <c r="W70" s="253"/>
      <c r="X70" s="253"/>
      <c r="Y70" s="253"/>
      <c r="Z70" s="253"/>
      <c r="AA70" s="253"/>
      <c r="AB70" s="253"/>
      <c r="AC70" s="253"/>
      <c r="AD70" s="254"/>
      <c r="AE70" s="50"/>
      <c r="AF70" s="50"/>
      <c r="AG70" s="50"/>
      <c r="AH70" s="264" t="str">
        <f>IF(入力!E11="","",入力!E11)</f>
        <v/>
      </c>
      <c r="AI70" s="264"/>
      <c r="AJ70" s="264"/>
      <c r="AK70" s="264"/>
      <c r="AL70" s="264"/>
      <c r="AM70" s="81" t="s">
        <v>34</v>
      </c>
      <c r="AN70" s="50"/>
      <c r="AO70" s="50"/>
      <c r="AP70" s="50"/>
      <c r="AQ70" s="50"/>
      <c r="AR70" s="50"/>
      <c r="AS70" s="50"/>
      <c r="AT70" s="50"/>
      <c r="AU70" s="50"/>
      <c r="AX70" s="18"/>
      <c r="AY70" s="337" t="s">
        <v>27</v>
      </c>
      <c r="AZ70" s="337"/>
      <c r="BA70" s="19"/>
    </row>
    <row r="71" spans="4:54" ht="12.75" customHeight="1">
      <c r="D71" s="249"/>
      <c r="E71" s="250"/>
      <c r="F71" s="250"/>
      <c r="G71" s="250"/>
      <c r="H71" s="251"/>
      <c r="I71" s="243"/>
      <c r="J71" s="244"/>
      <c r="K71" s="244"/>
      <c r="L71" s="244"/>
      <c r="M71" s="244"/>
      <c r="N71" s="244"/>
      <c r="O71" s="244"/>
      <c r="P71" s="244"/>
      <c r="Q71" s="244"/>
      <c r="R71" s="244"/>
      <c r="S71" s="244"/>
      <c r="T71" s="244"/>
      <c r="U71" s="244"/>
      <c r="V71" s="244"/>
      <c r="W71" s="244"/>
      <c r="X71" s="244"/>
      <c r="Y71" s="244"/>
      <c r="Z71" s="244"/>
      <c r="AA71" s="244"/>
      <c r="AB71" s="244"/>
      <c r="AC71" s="244"/>
      <c r="AD71" s="245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</row>
    <row r="72" spans="4:54" ht="12.75" customHeight="1">
      <c r="D72" s="249" t="s">
        <v>28</v>
      </c>
      <c r="E72" s="250"/>
      <c r="F72" s="250"/>
      <c r="G72" s="250"/>
      <c r="H72" s="251"/>
      <c r="I72" s="243" t="str">
        <f>DBCS(入力!E4)</f>
        <v/>
      </c>
      <c r="J72" s="244"/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4"/>
      <c r="W72" s="244"/>
      <c r="X72" s="244"/>
      <c r="Y72" s="244"/>
      <c r="Z72" s="244"/>
      <c r="AA72" s="244"/>
      <c r="AB72" s="244"/>
      <c r="AC72" s="244"/>
      <c r="AD72" s="245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</row>
    <row r="73" spans="4:54" ht="12.75" customHeight="1">
      <c r="D73" s="249"/>
      <c r="E73" s="250"/>
      <c r="F73" s="250"/>
      <c r="G73" s="250"/>
      <c r="H73" s="251"/>
      <c r="I73" s="243"/>
      <c r="J73" s="244"/>
      <c r="K73" s="244"/>
      <c r="L73" s="244"/>
      <c r="M73" s="244"/>
      <c r="N73" s="244"/>
      <c r="O73" s="244"/>
      <c r="P73" s="244"/>
      <c r="Q73" s="244"/>
      <c r="R73" s="244"/>
      <c r="S73" s="244"/>
      <c r="T73" s="244"/>
      <c r="U73" s="244"/>
      <c r="V73" s="244"/>
      <c r="W73" s="244"/>
      <c r="X73" s="244"/>
      <c r="Y73" s="244"/>
      <c r="Z73" s="244"/>
      <c r="AA73" s="244"/>
      <c r="AB73" s="244"/>
      <c r="AC73" s="244"/>
      <c r="AD73" s="245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</row>
    <row r="74" spans="4:54" ht="12.75" customHeight="1">
      <c r="D74" s="249" t="s">
        <v>29</v>
      </c>
      <c r="E74" s="250"/>
      <c r="F74" s="250"/>
      <c r="G74" s="250"/>
      <c r="H74" s="251"/>
      <c r="I74" s="243" t="str">
        <f>IF(入力!E5="","",入力!E5)</f>
        <v/>
      </c>
      <c r="J74" s="244"/>
      <c r="K74" s="244"/>
      <c r="L74" s="244"/>
      <c r="M74" s="244"/>
      <c r="N74" s="244"/>
      <c r="O74" s="244"/>
      <c r="P74" s="244"/>
      <c r="Q74" s="244"/>
      <c r="R74" s="244"/>
      <c r="S74" s="244"/>
      <c r="T74" s="244"/>
      <c r="U74" s="244"/>
      <c r="V74" s="244"/>
      <c r="W74" s="244"/>
      <c r="X74" s="244"/>
      <c r="Y74" s="244"/>
      <c r="Z74" s="244"/>
      <c r="AA74" s="244"/>
      <c r="AB74" s="244"/>
      <c r="AC74" s="244"/>
      <c r="AD74" s="245"/>
      <c r="AE74" s="50"/>
      <c r="AF74" s="50"/>
      <c r="AG74" s="265" t="s">
        <v>79</v>
      </c>
      <c r="AH74" s="266"/>
      <c r="AI74" s="266"/>
      <c r="AJ74" s="266"/>
      <c r="AK74" s="267"/>
      <c r="AL74" s="269" t="str">
        <f>IF(入力!E8="","",入力!E8)</f>
        <v/>
      </c>
      <c r="AM74" s="270"/>
      <c r="AN74" s="270"/>
      <c r="AO74" s="270"/>
      <c r="AP74" s="270"/>
      <c r="AQ74" s="270"/>
      <c r="AR74" s="270"/>
      <c r="AS74" s="270"/>
      <c r="AT74" s="270"/>
      <c r="AU74" s="271"/>
    </row>
    <row r="75" spans="4:54" ht="12.75" customHeight="1">
      <c r="D75" s="249"/>
      <c r="E75" s="250"/>
      <c r="F75" s="250"/>
      <c r="G75" s="250"/>
      <c r="H75" s="251"/>
      <c r="I75" s="243"/>
      <c r="J75" s="244"/>
      <c r="K75" s="244"/>
      <c r="L75" s="244"/>
      <c r="M75" s="244"/>
      <c r="N75" s="244"/>
      <c r="O75" s="244"/>
      <c r="P75" s="244"/>
      <c r="Q75" s="244"/>
      <c r="R75" s="244"/>
      <c r="S75" s="244"/>
      <c r="T75" s="244"/>
      <c r="U75" s="244"/>
      <c r="V75" s="244"/>
      <c r="W75" s="244"/>
      <c r="X75" s="244"/>
      <c r="Y75" s="244"/>
      <c r="Z75" s="244"/>
      <c r="AA75" s="244"/>
      <c r="AB75" s="244"/>
      <c r="AC75" s="244"/>
      <c r="AD75" s="245"/>
      <c r="AE75" s="50"/>
      <c r="AF75" s="50"/>
      <c r="AG75" s="249"/>
      <c r="AH75" s="250"/>
      <c r="AI75" s="250"/>
      <c r="AJ75" s="250"/>
      <c r="AK75" s="251"/>
      <c r="AL75" s="258"/>
      <c r="AM75" s="259"/>
      <c r="AN75" s="259"/>
      <c r="AO75" s="259"/>
      <c r="AP75" s="259"/>
      <c r="AQ75" s="259"/>
      <c r="AR75" s="259"/>
      <c r="AS75" s="259"/>
      <c r="AT75" s="259"/>
      <c r="AU75" s="260"/>
    </row>
    <row r="76" spans="4:54" ht="12.75" customHeight="1">
      <c r="D76" s="249" t="s">
        <v>30</v>
      </c>
      <c r="E76" s="250"/>
      <c r="F76" s="250"/>
      <c r="G76" s="250"/>
      <c r="H76" s="251"/>
      <c r="I76" s="243" t="str">
        <f>DBCS(入力!E6)</f>
        <v/>
      </c>
      <c r="J76" s="244"/>
      <c r="K76" s="244"/>
      <c r="L76" s="244"/>
      <c r="M76" s="244"/>
      <c r="N76" s="244"/>
      <c r="O76" s="244"/>
      <c r="P76" s="244"/>
      <c r="Q76" s="244"/>
      <c r="R76" s="244"/>
      <c r="S76" s="244"/>
      <c r="T76" s="244"/>
      <c r="U76" s="244"/>
      <c r="V76" s="244"/>
      <c r="W76" s="244"/>
      <c r="X76" s="244"/>
      <c r="Y76" s="244"/>
      <c r="Z76" s="244"/>
      <c r="AA76" s="244"/>
      <c r="AB76" s="244"/>
      <c r="AC76" s="244"/>
      <c r="AD76" s="245"/>
      <c r="AE76" s="50"/>
      <c r="AF76" s="50"/>
      <c r="AG76" s="249" t="s">
        <v>30</v>
      </c>
      <c r="AH76" s="250"/>
      <c r="AI76" s="250"/>
      <c r="AJ76" s="250"/>
      <c r="AK76" s="251"/>
      <c r="AL76" s="258" t="str">
        <f>DBCS(入力!E9)</f>
        <v/>
      </c>
      <c r="AM76" s="259"/>
      <c r="AN76" s="259"/>
      <c r="AO76" s="259"/>
      <c r="AP76" s="259"/>
      <c r="AQ76" s="259"/>
      <c r="AR76" s="259"/>
      <c r="AS76" s="259"/>
      <c r="AT76" s="259"/>
      <c r="AU76" s="260"/>
    </row>
    <row r="77" spans="4:54" ht="12.75" customHeight="1">
      <c r="D77" s="255"/>
      <c r="E77" s="256"/>
      <c r="F77" s="256"/>
      <c r="G77" s="256"/>
      <c r="H77" s="257"/>
      <c r="I77" s="246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247"/>
      <c r="X77" s="247"/>
      <c r="Y77" s="247"/>
      <c r="Z77" s="247"/>
      <c r="AA77" s="247"/>
      <c r="AB77" s="247"/>
      <c r="AC77" s="247"/>
      <c r="AD77" s="248"/>
      <c r="AE77" s="50"/>
      <c r="AF77" s="50"/>
      <c r="AG77" s="255"/>
      <c r="AH77" s="256"/>
      <c r="AI77" s="256"/>
      <c r="AJ77" s="256"/>
      <c r="AK77" s="257"/>
      <c r="AL77" s="261"/>
      <c r="AM77" s="262"/>
      <c r="AN77" s="262"/>
      <c r="AO77" s="262"/>
      <c r="AP77" s="262"/>
      <c r="AQ77" s="262"/>
      <c r="AR77" s="262"/>
      <c r="AS77" s="262"/>
      <c r="AT77" s="262"/>
      <c r="AU77" s="263"/>
    </row>
  </sheetData>
  <sheetProtection algorithmName="SHA-512" hashValue="WfD7eCo5CjTdRW5wMfHg3Vyk+kRsgmv3fuoVVLGgITAwkgvccn3EUOUiL41KaQTxGt6R9dtHAxjx77pKI3hvFA==" saltValue="nWUHmuwLtVI9OaXruY4S2g==" spinCount="100000" sheet="1" objects="1" scenarios="1"/>
  <mergeCells count="231">
    <mergeCell ref="AW62:AZ66"/>
    <mergeCell ref="W20:AV24"/>
    <mergeCell ref="AW20:AZ24"/>
    <mergeCell ref="V33:AV33"/>
    <mergeCell ref="AW33:AZ33"/>
    <mergeCell ref="W34:AV38"/>
    <mergeCell ref="AW34:AZ38"/>
    <mergeCell ref="V47:AV47"/>
    <mergeCell ref="AW47:AZ47"/>
    <mergeCell ref="W48:AV52"/>
    <mergeCell ref="AW48:AZ52"/>
    <mergeCell ref="AI54:AQ54"/>
    <mergeCell ref="AG54:AH54"/>
    <mergeCell ref="AR54:AZ54"/>
    <mergeCell ref="AZ55:AZ60"/>
    <mergeCell ref="AY41:AY46"/>
    <mergeCell ref="AZ41:AZ46"/>
    <mergeCell ref="AY70:AZ70"/>
    <mergeCell ref="O62:O66"/>
    <mergeCell ref="P62:P66"/>
    <mergeCell ref="Q62:Q66"/>
    <mergeCell ref="R62:R66"/>
    <mergeCell ref="S62:S66"/>
    <mergeCell ref="T62:T66"/>
    <mergeCell ref="AG55:AH60"/>
    <mergeCell ref="AR55:AT60"/>
    <mergeCell ref="AU55:AU60"/>
    <mergeCell ref="AV55:AV60"/>
    <mergeCell ref="P55:W60"/>
    <mergeCell ref="AH70:AL70"/>
    <mergeCell ref="AM55:AM60"/>
    <mergeCell ref="AN55:AN60"/>
    <mergeCell ref="AO55:AO60"/>
    <mergeCell ref="Y55:AF60"/>
    <mergeCell ref="I70:AD71"/>
    <mergeCell ref="O61:U61"/>
    <mergeCell ref="V61:AV61"/>
    <mergeCell ref="AW61:AZ61"/>
    <mergeCell ref="W62:AV66"/>
    <mergeCell ref="AX55:AX60"/>
    <mergeCell ref="AY55:AY60"/>
    <mergeCell ref="O48:O52"/>
    <mergeCell ref="P48:P52"/>
    <mergeCell ref="Q48:Q52"/>
    <mergeCell ref="R48:R52"/>
    <mergeCell ref="S48:S52"/>
    <mergeCell ref="AI55:AK60"/>
    <mergeCell ref="AL55:AL60"/>
    <mergeCell ref="T48:T52"/>
    <mergeCell ref="AW55:AW60"/>
    <mergeCell ref="AP55:AP60"/>
    <mergeCell ref="AQ55:AQ60"/>
    <mergeCell ref="D76:H77"/>
    <mergeCell ref="I76:AD77"/>
    <mergeCell ref="U62:U66"/>
    <mergeCell ref="D70:H71"/>
    <mergeCell ref="D72:H73"/>
    <mergeCell ref="I72:AD73"/>
    <mergeCell ref="D74:H75"/>
    <mergeCell ref="E62:N66"/>
    <mergeCell ref="I74:AD75"/>
    <mergeCell ref="E47:N47"/>
    <mergeCell ref="D41:D52"/>
    <mergeCell ref="E41:E46"/>
    <mergeCell ref="F41:F46"/>
    <mergeCell ref="G41:G46"/>
    <mergeCell ref="H41:H46"/>
    <mergeCell ref="I41:I46"/>
    <mergeCell ref="E48:N52"/>
    <mergeCell ref="D55:D66"/>
    <mergeCell ref="E55:E60"/>
    <mergeCell ref="F55:F60"/>
    <mergeCell ref="G55:G60"/>
    <mergeCell ref="H55:H60"/>
    <mergeCell ref="I55:I60"/>
    <mergeCell ref="J41:J46"/>
    <mergeCell ref="K41:K46"/>
    <mergeCell ref="E54:N54"/>
    <mergeCell ref="E61:N61"/>
    <mergeCell ref="J55:J60"/>
    <mergeCell ref="K55:K60"/>
    <mergeCell ref="L55:L60"/>
    <mergeCell ref="M55:M60"/>
    <mergeCell ref="N55:N60"/>
    <mergeCell ref="O47:U47"/>
    <mergeCell ref="U48:U52"/>
    <mergeCell ref="O54:AF54"/>
    <mergeCell ref="AP27:AP32"/>
    <mergeCell ref="AQ27:AQ32"/>
    <mergeCell ref="S34:S38"/>
    <mergeCell ref="T34:T38"/>
    <mergeCell ref="AW41:AW46"/>
    <mergeCell ref="AX41:AX46"/>
    <mergeCell ref="AI40:AQ40"/>
    <mergeCell ref="P41:W46"/>
    <mergeCell ref="U34:U38"/>
    <mergeCell ref="AP41:AP46"/>
    <mergeCell ref="AQ41:AQ46"/>
    <mergeCell ref="AG41:AH46"/>
    <mergeCell ref="AR41:AT46"/>
    <mergeCell ref="AU41:AU46"/>
    <mergeCell ref="AV41:AV46"/>
    <mergeCell ref="Y41:AF46"/>
    <mergeCell ref="AI41:AK46"/>
    <mergeCell ref="AL41:AL46"/>
    <mergeCell ref="AM41:AM46"/>
    <mergeCell ref="AN41:AN46"/>
    <mergeCell ref="AO41:AO46"/>
    <mergeCell ref="E40:N40"/>
    <mergeCell ref="O40:AF40"/>
    <mergeCell ref="L41:L46"/>
    <mergeCell ref="M41:M46"/>
    <mergeCell ref="N41:N46"/>
    <mergeCell ref="AG40:AH40"/>
    <mergeCell ref="AR40:AZ40"/>
    <mergeCell ref="O34:O38"/>
    <mergeCell ref="P34:P38"/>
    <mergeCell ref="Q34:Q38"/>
    <mergeCell ref="E26:N26"/>
    <mergeCell ref="O26:AF26"/>
    <mergeCell ref="AI26:AQ26"/>
    <mergeCell ref="AG26:AH26"/>
    <mergeCell ref="AR26:AZ26"/>
    <mergeCell ref="AW27:AW32"/>
    <mergeCell ref="AX27:AX32"/>
    <mergeCell ref="AY27:AY32"/>
    <mergeCell ref="AZ27:AZ32"/>
    <mergeCell ref="AG27:AH32"/>
    <mergeCell ref="AR27:AT32"/>
    <mergeCell ref="AU27:AU32"/>
    <mergeCell ref="AV27:AV32"/>
    <mergeCell ref="P27:W32"/>
    <mergeCell ref="Y27:AF32"/>
    <mergeCell ref="AI27:AK32"/>
    <mergeCell ref="AL27:AL32"/>
    <mergeCell ref="AM27:AM32"/>
    <mergeCell ref="AN27:AN32"/>
    <mergeCell ref="AO27:AO32"/>
    <mergeCell ref="J27:J32"/>
    <mergeCell ref="K27:K32"/>
    <mergeCell ref="L27:L32"/>
    <mergeCell ref="D27:D38"/>
    <mergeCell ref="E27:E32"/>
    <mergeCell ref="F27:F32"/>
    <mergeCell ref="G27:G32"/>
    <mergeCell ref="H27:H32"/>
    <mergeCell ref="I27:I32"/>
    <mergeCell ref="E34:N38"/>
    <mergeCell ref="E33:N33"/>
    <mergeCell ref="R34:R38"/>
    <mergeCell ref="M27:M32"/>
    <mergeCell ref="N27:N32"/>
    <mergeCell ref="O33:U33"/>
    <mergeCell ref="Q20:Q24"/>
    <mergeCell ref="R20:R24"/>
    <mergeCell ref="S20:S24"/>
    <mergeCell ref="AR13:AT18"/>
    <mergeCell ref="AU13:AU18"/>
    <mergeCell ref="AG13:AH18"/>
    <mergeCell ref="T20:T24"/>
    <mergeCell ref="U20:U24"/>
    <mergeCell ref="V19:AV19"/>
    <mergeCell ref="AW19:AZ19"/>
    <mergeCell ref="D13:D24"/>
    <mergeCell ref="E13:E18"/>
    <mergeCell ref="F13:F18"/>
    <mergeCell ref="G13:G18"/>
    <mergeCell ref="H13:H18"/>
    <mergeCell ref="I13:I18"/>
    <mergeCell ref="J13:J18"/>
    <mergeCell ref="K13:K18"/>
    <mergeCell ref="L13:L18"/>
    <mergeCell ref="E19:N19"/>
    <mergeCell ref="AV13:AV18"/>
    <mergeCell ref="AW13:AW18"/>
    <mergeCell ref="AX13:AX18"/>
    <mergeCell ref="AY13:AY18"/>
    <mergeCell ref="AM13:AM18"/>
    <mergeCell ref="AN13:AN18"/>
    <mergeCell ref="AO13:AO18"/>
    <mergeCell ref="AP13:AP18"/>
    <mergeCell ref="AQ13:AQ18"/>
    <mergeCell ref="O19:U19"/>
    <mergeCell ref="E20:N24"/>
    <mergeCell ref="O20:O24"/>
    <mergeCell ref="P20:P24"/>
    <mergeCell ref="J8:J10"/>
    <mergeCell ref="K8:K10"/>
    <mergeCell ref="L8:L10"/>
    <mergeCell ref="P13:W18"/>
    <mergeCell ref="Y13:AF18"/>
    <mergeCell ref="AI13:AK18"/>
    <mergeCell ref="AL13:AL18"/>
    <mergeCell ref="AR12:AZ12"/>
    <mergeCell ref="AZ13:AZ18"/>
    <mergeCell ref="AX4:AX6"/>
    <mergeCell ref="AY4:AY6"/>
    <mergeCell ref="AZ4:AZ6"/>
    <mergeCell ref="D2:G2"/>
    <mergeCell ref="V2:AK3"/>
    <mergeCell ref="AW3:AZ3"/>
    <mergeCell ref="AW4:AW6"/>
    <mergeCell ref="D7:F7"/>
    <mergeCell ref="G7:I7"/>
    <mergeCell ref="J7:M7"/>
    <mergeCell ref="N7:R7"/>
    <mergeCell ref="S7:V7"/>
    <mergeCell ref="D8:F10"/>
    <mergeCell ref="G8:G10"/>
    <mergeCell ref="U8:U10"/>
    <mergeCell ref="V8:V10"/>
    <mergeCell ref="AG74:AK75"/>
    <mergeCell ref="AL74:AU75"/>
    <mergeCell ref="AG76:AK77"/>
    <mergeCell ref="AL76:AU77"/>
    <mergeCell ref="M13:M18"/>
    <mergeCell ref="N13:N18"/>
    <mergeCell ref="S8:S10"/>
    <mergeCell ref="T8:T10"/>
    <mergeCell ref="E12:N12"/>
    <mergeCell ref="O12:AF12"/>
    <mergeCell ref="AI12:AQ12"/>
    <mergeCell ref="AG12:AH12"/>
    <mergeCell ref="M8:M10"/>
    <mergeCell ref="N8:N10"/>
    <mergeCell ref="O8:O10"/>
    <mergeCell ref="P8:P10"/>
    <mergeCell ref="Q8:Q10"/>
    <mergeCell ref="R8:R10"/>
    <mergeCell ref="H8:H10"/>
    <mergeCell ref="I8:I10"/>
  </mergeCells>
  <phoneticPr fontId="1"/>
  <pageMargins left="0.19685039370078741" right="0.19685039370078741" top="7.874015748031496E-2" bottom="0.39370078740157483" header="0.31496062992125984" footer="0"/>
  <pageSetup paperSize="9" scale="75" orientation="landscape" r:id="rId1"/>
  <headerFooter>
    <oddFooter>&amp;L&amp;"ＭＳ 明朝,標準"&amp;8報道基金_02k（202508改訂）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"/>
  <sheetViews>
    <sheetView workbookViewId="0">
      <selection activeCell="I25" sqref="I25"/>
    </sheetView>
  </sheetViews>
  <sheetFormatPr defaultRowHeight="13.5"/>
  <cols>
    <col min="1" max="16384" width="9" style="90"/>
  </cols>
  <sheetData>
    <row r="1" spans="1:3">
      <c r="A1" s="89" t="s">
        <v>31</v>
      </c>
      <c r="C1" s="89" t="s">
        <v>43</v>
      </c>
    </row>
    <row r="2" spans="1:3">
      <c r="A2" s="89" t="s">
        <v>8</v>
      </c>
      <c r="C2" s="89" t="s">
        <v>84</v>
      </c>
    </row>
    <row r="3" spans="1:3">
      <c r="C3" s="89" t="s">
        <v>32</v>
      </c>
    </row>
    <row r="4" spans="1:3">
      <c r="C4" s="89" t="s">
        <v>44</v>
      </c>
    </row>
    <row r="5" spans="1:3">
      <c r="C5" s="89" t="s">
        <v>75</v>
      </c>
    </row>
    <row r="6" spans="1:3">
      <c r="C6" s="89" t="s">
        <v>45</v>
      </c>
    </row>
  </sheetData>
  <sheetProtection selectLockedCells="1" selectUnlockedCells="1"/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34510D6191E3B419631B60CA60CB1AF" ma:contentTypeVersion="12" ma:contentTypeDescription="新しいドキュメントを作成します。" ma:contentTypeScope="" ma:versionID="bba64bb12be124d3dd6027f554b63315">
  <xsd:schema xmlns:xsd="http://www.w3.org/2001/XMLSchema" xmlns:xs="http://www.w3.org/2001/XMLSchema" xmlns:p="http://schemas.microsoft.com/office/2006/metadata/properties" xmlns:ns2="6d4ff8ef-3270-45b0-a595-d134b371cda3" xmlns:ns3="01a95fee-9cf8-4632-8132-0e36b76ae308" targetNamespace="http://schemas.microsoft.com/office/2006/metadata/properties" ma:root="true" ma:fieldsID="7227555ad0a10afd78e8f25bde79ff97" ns2:_="" ns3:_="">
    <xsd:import namespace="6d4ff8ef-3270-45b0-a595-d134b371cda3"/>
    <xsd:import namespace="01a95fee-9cf8-4632-8132-0e36b76ae30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4ff8ef-3270-45b0-a595-d134b371cda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2c89ca81-bd5b-456a-966a-70fc8f2480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a95fee-9cf8-4632-8132-0e36b76ae30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26926ce7-91e4-4933-a47a-5370fbb7adfc}" ma:internalName="TaxCatchAll" ma:showField="CatchAllData" ma:web="01a95fee-9cf8-4632-8132-0e36b76ae3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4ff8ef-3270-45b0-a595-d134b371cda3">
      <Terms xmlns="http://schemas.microsoft.com/office/infopath/2007/PartnerControls"/>
    </lcf76f155ced4ddcb4097134ff3c332f>
    <TaxCatchAll xmlns="01a95fee-9cf8-4632-8132-0e36b76ae308" xsi:nil="true"/>
  </documentManagement>
</p:properties>
</file>

<file path=customXml/itemProps1.xml><?xml version="1.0" encoding="utf-8"?>
<ds:datastoreItem xmlns:ds="http://schemas.openxmlformats.org/officeDocument/2006/customXml" ds:itemID="{AA5B98A1-0AFB-4BAC-A329-5F2A54D6B7CD}"/>
</file>

<file path=customXml/itemProps2.xml><?xml version="1.0" encoding="utf-8"?>
<ds:datastoreItem xmlns:ds="http://schemas.openxmlformats.org/officeDocument/2006/customXml" ds:itemID="{09807541-1F30-4ACA-B02B-0B09ACB215FA}"/>
</file>

<file path=customXml/itemProps3.xml><?xml version="1.0" encoding="utf-8"?>
<ds:datastoreItem xmlns:ds="http://schemas.openxmlformats.org/officeDocument/2006/customXml" ds:itemID="{8F26BDF2-FAD6-4238-8A1B-426BA29816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作成要領</vt:lpstr>
      <vt:lpstr>入力</vt:lpstr>
      <vt:lpstr>印刷（通番1～4）</vt:lpstr>
      <vt:lpstr>印刷（通番5～8）</vt:lpstr>
      <vt:lpstr>印刷（通番9～12）</vt:lpstr>
      <vt:lpstr>印刷（通番13～16）</vt:lpstr>
      <vt:lpstr>印刷（通番17～20）</vt:lpstr>
      <vt:lpstr>喪失事由等</vt:lpstr>
      <vt:lpstr>'印刷（通番1～4）'!Print_Area</vt:lpstr>
      <vt:lpstr>'印刷（通番13～16）'!Print_Area</vt:lpstr>
      <vt:lpstr>'印刷（通番17～20）'!Print_Area</vt:lpstr>
      <vt:lpstr>'印刷（通番5～8）'!Print_Area</vt:lpstr>
      <vt:lpstr>'印刷（通番9～12）'!Print_Area</vt:lpstr>
      <vt:lpstr>作成要領!Print_Area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2020-08-12T00:03:08Z</dcterms:created>
  <dcterms:modified xsi:type="dcterms:W3CDTF">2025-07-18T00:35:47Z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0x010100534510D6191E3B419631B60CA60CB1AF</vt:lpwstr>
  </property>
</Properties>
</file>