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houdoukikin-my.sharepoint.com/personal/s_nagata_houdoukikin_onmicrosoft_com/Documents/デスクトップ/帳票改訂/20250715/切替後/"/>
    </mc:Choice>
  </mc:AlternateContent>
  <xr:revisionPtr revIDLastSave="65" documentId="13_ncr:1_{F83B3E23-311C-4F08-AEA6-DC38F7B85BB8}" xr6:coauthVersionLast="47" xr6:coauthVersionMax="47" xr10:uidLastSave="{22644909-7196-4143-82F6-4D64882580DA}"/>
  <workbookProtection workbookAlgorithmName="SHA-512" workbookHashValue="JumBnuKLrq43y/Y5BRnfitaPSWBir0HjA4FAjBvcdG6lI+CJwcAVHNoYTzVhIBI5XGE7VmSy5YlodAVNDyVKDg==" workbookSaltValue="szDHjKS/lxK3Tgnmy+oXaA==" workbookSpinCount="100000" lockStructure="1"/>
  <bookViews>
    <workbookView xWindow="12240" yWindow="975" windowWidth="13170" windowHeight="15555" xr2:uid="{00000000-000D-0000-FFFF-FFFF00000000}"/>
  </bookViews>
  <sheets>
    <sheet name="作成要領" sheetId="12" r:id="rId1"/>
    <sheet name="入力" sheetId="1" r:id="rId2"/>
    <sheet name="印刷（通番1～4）" sheetId="8" r:id="rId3"/>
    <sheet name="印刷（通番5～8）" sheetId="15" r:id="rId4"/>
    <sheet name="印刷（通番9～12）" sheetId="16" r:id="rId5"/>
    <sheet name="印刷（通番13～16）" sheetId="17" r:id="rId6"/>
    <sheet name="印刷（通番17～20）" sheetId="18" r:id="rId7"/>
    <sheet name="標準報酬等" sheetId="6" state="hidden" r:id="rId8"/>
  </sheets>
  <externalReferences>
    <externalReference r:id="rId9"/>
  </externalReferences>
  <definedNames>
    <definedName name="_xlnm.Print_Area" localSheetId="2">'印刷（通番1～4）'!$A$1:$BA$77</definedName>
    <definedName name="_xlnm.Print_Area" localSheetId="5">'印刷（通番13～16）'!$A$1:$BA$77</definedName>
    <definedName name="_xlnm.Print_Area" localSheetId="6">'印刷（通番17～20）'!$A$1:$BA$77</definedName>
    <definedName name="_xlnm.Print_Area" localSheetId="3">'印刷（通番5～8）'!$A$1:$BA$77</definedName>
    <definedName name="_xlnm.Print_Area" localSheetId="4">'印刷（通番9～12）'!$A$1:$BA$77</definedName>
    <definedName name="_xlnm.Print_Area" localSheetId="0">作成要領!$A$1:$AC$45</definedName>
    <definedName name="種別①">[1]リスト!$C$2:$C$4</definedName>
    <definedName name="制度区分①">[1]リスト!$A$2:$A$4</definedName>
    <definedName name="年号①">[1]リスト!$E$2:$E$3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4" i="17" l="1"/>
  <c r="Q34" i="17"/>
  <c r="P34" i="17"/>
  <c r="O34" i="17"/>
  <c r="N34" i="17"/>
  <c r="M34" i="17"/>
  <c r="J34" i="17"/>
  <c r="R48" i="17"/>
  <c r="Q48" i="17"/>
  <c r="P48" i="17"/>
  <c r="O48" i="17"/>
  <c r="N48" i="17"/>
  <c r="M48" i="17"/>
  <c r="J48" i="17"/>
  <c r="R62" i="17"/>
  <c r="Q62" i="17"/>
  <c r="P62" i="17"/>
  <c r="O62" i="17"/>
  <c r="N62" i="17"/>
  <c r="M62" i="17"/>
  <c r="J62" i="17"/>
  <c r="U62" i="17"/>
  <c r="T62" i="17"/>
  <c r="S62" i="17"/>
  <c r="U48" i="17"/>
  <c r="T48" i="17"/>
  <c r="S48" i="17"/>
  <c r="U34" i="17"/>
  <c r="T34" i="17"/>
  <c r="S34" i="17"/>
  <c r="U20" i="17"/>
  <c r="T20" i="17"/>
  <c r="S20" i="17"/>
  <c r="R20" i="17"/>
  <c r="Q20" i="17"/>
  <c r="P20" i="17"/>
  <c r="O20" i="17"/>
  <c r="N20" i="17"/>
  <c r="M20" i="17"/>
  <c r="J20" i="17"/>
  <c r="AK76" i="17"/>
  <c r="AK74" i="17"/>
  <c r="H76" i="17"/>
  <c r="H74" i="17"/>
  <c r="H72" i="17"/>
  <c r="H70" i="17"/>
  <c r="H76" i="18"/>
  <c r="H74" i="18"/>
  <c r="H72" i="18"/>
  <c r="H70" i="18"/>
  <c r="H76" i="16"/>
  <c r="H74" i="16"/>
  <c r="H72" i="16"/>
  <c r="H70" i="16"/>
  <c r="H76" i="15"/>
  <c r="H74" i="15"/>
  <c r="H72" i="15"/>
  <c r="H70" i="15"/>
  <c r="R62" i="18"/>
  <c r="Q62" i="18"/>
  <c r="P62" i="18"/>
  <c r="O62" i="18"/>
  <c r="N62" i="18"/>
  <c r="M62" i="18"/>
  <c r="J62" i="18"/>
  <c r="R48" i="18"/>
  <c r="Q48" i="18"/>
  <c r="P48" i="18"/>
  <c r="O48" i="18"/>
  <c r="N48" i="18"/>
  <c r="M48" i="18"/>
  <c r="J48" i="18"/>
  <c r="R34" i="18"/>
  <c r="Q34" i="18"/>
  <c r="P34" i="18"/>
  <c r="O34" i="18"/>
  <c r="N34" i="18"/>
  <c r="M34" i="18"/>
  <c r="J34" i="18"/>
  <c r="U62" i="18"/>
  <c r="T62" i="18"/>
  <c r="S62" i="18"/>
  <c r="U48" i="18"/>
  <c r="T48" i="18"/>
  <c r="S48" i="18"/>
  <c r="U34" i="18"/>
  <c r="T34" i="18"/>
  <c r="S34" i="18"/>
  <c r="U20" i="18"/>
  <c r="T20" i="18"/>
  <c r="S20" i="18"/>
  <c r="R20" i="18" l="1"/>
  <c r="Q20" i="18"/>
  <c r="P20" i="18"/>
  <c r="O20" i="18"/>
  <c r="N20" i="18"/>
  <c r="M20" i="18"/>
  <c r="J20" i="18"/>
  <c r="AF55" i="18"/>
  <c r="AF41" i="18"/>
  <c r="AF27" i="18"/>
  <c r="AF13" i="18"/>
  <c r="AQ55" i="18"/>
  <c r="AP55" i="18"/>
  <c r="AO55" i="18"/>
  <c r="AN55" i="18"/>
  <c r="AM55" i="18"/>
  <c r="AL55" i="18"/>
  <c r="AI55" i="18"/>
  <c r="AQ41" i="18"/>
  <c r="AP41" i="18"/>
  <c r="AO41" i="18"/>
  <c r="AN41" i="18"/>
  <c r="AM41" i="18"/>
  <c r="AL41" i="18"/>
  <c r="AI41" i="18"/>
  <c r="AQ27" i="18"/>
  <c r="AP27" i="18"/>
  <c r="AO27" i="18"/>
  <c r="AN27" i="18"/>
  <c r="AM27" i="18"/>
  <c r="AL27" i="18"/>
  <c r="AI27" i="18"/>
  <c r="AQ13" i="18"/>
  <c r="AP13" i="18"/>
  <c r="AO13" i="18"/>
  <c r="AN13" i="18"/>
  <c r="AM13" i="18"/>
  <c r="AL13" i="18"/>
  <c r="AI13" i="18"/>
  <c r="AQ55" i="17" l="1"/>
  <c r="AP55" i="17"/>
  <c r="AO55" i="17"/>
  <c r="AN55" i="17"/>
  <c r="AM55" i="17"/>
  <c r="AL55" i="17"/>
  <c r="AI55" i="17"/>
  <c r="AQ41" i="17"/>
  <c r="AP41" i="17"/>
  <c r="AO41" i="17"/>
  <c r="AN41" i="17"/>
  <c r="AM41" i="17"/>
  <c r="AL41" i="17"/>
  <c r="AI41" i="17"/>
  <c r="AQ27" i="17"/>
  <c r="AP27" i="17"/>
  <c r="AO27" i="17"/>
  <c r="AN27" i="17"/>
  <c r="AM27" i="17"/>
  <c r="AL27" i="17"/>
  <c r="AI27" i="17"/>
  <c r="AQ13" i="17"/>
  <c r="AP13" i="17"/>
  <c r="AO13" i="17"/>
  <c r="AN13" i="17"/>
  <c r="AM13" i="17"/>
  <c r="AL13" i="17"/>
  <c r="AI13" i="17"/>
  <c r="AF55" i="17"/>
  <c r="AF41" i="17"/>
  <c r="AF27" i="17"/>
  <c r="AF13" i="17"/>
  <c r="U48" i="16"/>
  <c r="T48" i="16"/>
  <c r="S48" i="16"/>
  <c r="U34" i="16"/>
  <c r="T34" i="16"/>
  <c r="S34" i="16"/>
  <c r="U20" i="16"/>
  <c r="T20" i="16"/>
  <c r="S20" i="16"/>
  <c r="U62" i="16"/>
  <c r="T62" i="16"/>
  <c r="S62" i="16"/>
  <c r="R62" i="16" l="1"/>
  <c r="Q62" i="16"/>
  <c r="P62" i="16"/>
  <c r="O62" i="16"/>
  <c r="N62" i="16"/>
  <c r="M62" i="16"/>
  <c r="J62" i="16"/>
  <c r="R48" i="16"/>
  <c r="Q48" i="16"/>
  <c r="P48" i="16"/>
  <c r="O48" i="16"/>
  <c r="N48" i="16"/>
  <c r="M48" i="16"/>
  <c r="J48" i="16"/>
  <c r="R34" i="16"/>
  <c r="Q34" i="16"/>
  <c r="P34" i="16"/>
  <c r="O34" i="16"/>
  <c r="N34" i="16"/>
  <c r="M34" i="16"/>
  <c r="J34" i="16"/>
  <c r="R20" i="16"/>
  <c r="Q20" i="16"/>
  <c r="P20" i="16"/>
  <c r="O20" i="16"/>
  <c r="N20" i="16"/>
  <c r="M20" i="16"/>
  <c r="J20" i="16"/>
  <c r="AQ55" i="16"/>
  <c r="AP55" i="16"/>
  <c r="AO55" i="16"/>
  <c r="AN55" i="16"/>
  <c r="AM55" i="16"/>
  <c r="AL55" i="16"/>
  <c r="AI55" i="16"/>
  <c r="AQ41" i="16"/>
  <c r="AP41" i="16"/>
  <c r="AO41" i="16"/>
  <c r="AN41" i="16"/>
  <c r="AM41" i="16"/>
  <c r="AL41" i="16"/>
  <c r="AI41" i="16"/>
  <c r="AQ27" i="16"/>
  <c r="AP27" i="16"/>
  <c r="AO27" i="16"/>
  <c r="AN27" i="16"/>
  <c r="AM27" i="16"/>
  <c r="AL27" i="16"/>
  <c r="AI27" i="16"/>
  <c r="AQ13" i="16"/>
  <c r="AP13" i="16"/>
  <c r="AO13" i="16"/>
  <c r="AN13" i="16"/>
  <c r="AM13" i="16"/>
  <c r="AL13" i="16"/>
  <c r="AI13" i="16"/>
  <c r="AF55" i="16"/>
  <c r="AF41" i="16"/>
  <c r="AF27" i="16"/>
  <c r="AF13" i="16"/>
  <c r="R62" i="15"/>
  <c r="Q62" i="15"/>
  <c r="P62" i="15"/>
  <c r="O62" i="15"/>
  <c r="N62" i="15"/>
  <c r="M62" i="15"/>
  <c r="J62" i="15"/>
  <c r="R48" i="15"/>
  <c r="Q48" i="15"/>
  <c r="P48" i="15"/>
  <c r="O48" i="15"/>
  <c r="N48" i="15"/>
  <c r="M48" i="15"/>
  <c r="J48" i="15"/>
  <c r="R34" i="15"/>
  <c r="Q34" i="15"/>
  <c r="P34" i="15"/>
  <c r="O34" i="15"/>
  <c r="N34" i="15"/>
  <c r="M34" i="15"/>
  <c r="J34" i="15"/>
  <c r="R20" i="15"/>
  <c r="Q20" i="15"/>
  <c r="P20" i="15"/>
  <c r="O20" i="15"/>
  <c r="N20" i="15"/>
  <c r="M20" i="15"/>
  <c r="J20" i="15"/>
  <c r="U62" i="15"/>
  <c r="T62" i="15"/>
  <c r="S62" i="15"/>
  <c r="U48" i="15"/>
  <c r="T48" i="15"/>
  <c r="S48" i="15"/>
  <c r="U34" i="15"/>
  <c r="T34" i="15"/>
  <c r="S34" i="15"/>
  <c r="U20" i="15"/>
  <c r="T20" i="15"/>
  <c r="S20" i="15"/>
  <c r="AQ55" i="15"/>
  <c r="AP55" i="15"/>
  <c r="AO55" i="15"/>
  <c r="AN55" i="15"/>
  <c r="AM55" i="15"/>
  <c r="AL55" i="15"/>
  <c r="AI55" i="15"/>
  <c r="AF55" i="15"/>
  <c r="AQ41" i="15"/>
  <c r="AP41" i="15"/>
  <c r="AO41" i="15"/>
  <c r="AN41" i="15"/>
  <c r="AM41" i="15"/>
  <c r="AL41" i="15"/>
  <c r="AI41" i="15"/>
  <c r="AF41" i="15"/>
  <c r="AQ27" i="15"/>
  <c r="AP27" i="15"/>
  <c r="AO27" i="15"/>
  <c r="AN27" i="15"/>
  <c r="AM27" i="15"/>
  <c r="AL27" i="15"/>
  <c r="AI27" i="15"/>
  <c r="AF27" i="15"/>
  <c r="AQ13" i="15"/>
  <c r="AP13" i="15"/>
  <c r="AO13" i="15"/>
  <c r="AN13" i="15"/>
  <c r="AM13" i="15"/>
  <c r="AL13" i="15"/>
  <c r="AI13" i="15"/>
  <c r="AF13" i="15"/>
  <c r="BA55" i="18"/>
  <c r="AZ55" i="18"/>
  <c r="AY55" i="18"/>
  <c r="AX55" i="18"/>
  <c r="AW55" i="18"/>
  <c r="AV55" i="18"/>
  <c r="AU55" i="18"/>
  <c r="AT55" i="18"/>
  <c r="AS55" i="18"/>
  <c r="AR55" i="18"/>
  <c r="BA41" i="18"/>
  <c r="AZ41" i="18"/>
  <c r="AY41" i="18"/>
  <c r="AX41" i="18"/>
  <c r="AW41" i="18"/>
  <c r="AV41" i="18"/>
  <c r="AU41" i="18"/>
  <c r="AT41" i="18"/>
  <c r="AS41" i="18"/>
  <c r="AR41" i="18"/>
  <c r="BA27" i="18"/>
  <c r="AZ27" i="18"/>
  <c r="AY27" i="18"/>
  <c r="AX27" i="18"/>
  <c r="AW27" i="18"/>
  <c r="AV27" i="18"/>
  <c r="AU27" i="18"/>
  <c r="AT27" i="18"/>
  <c r="AS27" i="18"/>
  <c r="AR27" i="18"/>
  <c r="BA13" i="18"/>
  <c r="AZ13" i="18"/>
  <c r="AY13" i="18"/>
  <c r="AX13" i="18"/>
  <c r="AW13" i="18"/>
  <c r="AV13" i="18"/>
  <c r="AU13" i="18"/>
  <c r="AT13" i="18"/>
  <c r="AS13" i="18"/>
  <c r="AR13" i="18"/>
  <c r="BA55" i="17"/>
  <c r="AZ55" i="17"/>
  <c r="AY55" i="17"/>
  <c r="AX55" i="17"/>
  <c r="AW55" i="17"/>
  <c r="AV55" i="17"/>
  <c r="AU55" i="17"/>
  <c r="AT55" i="17"/>
  <c r="AS55" i="17"/>
  <c r="AR55" i="17"/>
  <c r="BA41" i="17"/>
  <c r="AZ41" i="17"/>
  <c r="AY41" i="17"/>
  <c r="AX41" i="17"/>
  <c r="AW41" i="17"/>
  <c r="AV41" i="17"/>
  <c r="AU41" i="17"/>
  <c r="AT41" i="17"/>
  <c r="AS41" i="17"/>
  <c r="AR41" i="17"/>
  <c r="BA27" i="17"/>
  <c r="AZ27" i="17"/>
  <c r="AY27" i="17"/>
  <c r="AX27" i="17"/>
  <c r="AW27" i="17"/>
  <c r="AV27" i="17"/>
  <c r="AU27" i="17"/>
  <c r="AT27" i="17"/>
  <c r="AS27" i="17"/>
  <c r="AR27" i="17"/>
  <c r="BA13" i="17"/>
  <c r="AZ13" i="17"/>
  <c r="AY13" i="17"/>
  <c r="AX13" i="17"/>
  <c r="AW13" i="17"/>
  <c r="AV13" i="17"/>
  <c r="AU13" i="17"/>
  <c r="AT13" i="17"/>
  <c r="AS13" i="17"/>
  <c r="AR13" i="17"/>
  <c r="BA55" i="16"/>
  <c r="AZ55" i="16"/>
  <c r="AY55" i="16"/>
  <c r="AX55" i="16"/>
  <c r="AW55" i="16"/>
  <c r="AV55" i="16"/>
  <c r="AU55" i="16"/>
  <c r="AT55" i="16"/>
  <c r="AS55" i="16"/>
  <c r="AR55" i="16"/>
  <c r="BA41" i="16"/>
  <c r="AZ41" i="16"/>
  <c r="AY41" i="16"/>
  <c r="AX41" i="16"/>
  <c r="AW41" i="16"/>
  <c r="AV41" i="16"/>
  <c r="AU41" i="16"/>
  <c r="AT41" i="16"/>
  <c r="AS41" i="16"/>
  <c r="AR41" i="16"/>
  <c r="BA27" i="16"/>
  <c r="AZ27" i="16"/>
  <c r="AY27" i="16"/>
  <c r="AX27" i="16"/>
  <c r="AW27" i="16"/>
  <c r="AV27" i="16"/>
  <c r="AU27" i="16"/>
  <c r="AT27" i="16"/>
  <c r="AS27" i="16"/>
  <c r="AR27" i="16"/>
  <c r="BA13" i="16"/>
  <c r="AZ13" i="16"/>
  <c r="AY13" i="16"/>
  <c r="AX13" i="16"/>
  <c r="AW13" i="16"/>
  <c r="AV13" i="16"/>
  <c r="AU13" i="16"/>
  <c r="AT13" i="16"/>
  <c r="AS13" i="16"/>
  <c r="AR13" i="16"/>
  <c r="BA55" i="15"/>
  <c r="AZ55" i="15"/>
  <c r="AY55" i="15"/>
  <c r="AX55" i="15"/>
  <c r="AW55" i="15"/>
  <c r="AV55" i="15"/>
  <c r="AU55" i="15"/>
  <c r="AT55" i="15"/>
  <c r="AS55" i="15"/>
  <c r="AR55" i="15"/>
  <c r="BA41" i="15"/>
  <c r="AZ41" i="15"/>
  <c r="AY41" i="15"/>
  <c r="AX41" i="15"/>
  <c r="AW41" i="15"/>
  <c r="AV41" i="15"/>
  <c r="AU41" i="15"/>
  <c r="AT41" i="15"/>
  <c r="AS41" i="15"/>
  <c r="AR41" i="15"/>
  <c r="BA27" i="15"/>
  <c r="AZ27" i="15"/>
  <c r="AY27" i="15"/>
  <c r="AX27" i="15"/>
  <c r="AW27" i="15"/>
  <c r="AV27" i="15"/>
  <c r="AU27" i="15"/>
  <c r="AT27" i="15"/>
  <c r="AS27" i="15"/>
  <c r="AR27" i="15"/>
  <c r="BA13" i="15"/>
  <c r="AZ13" i="15"/>
  <c r="AY13" i="15"/>
  <c r="AX13" i="15"/>
  <c r="AW13" i="15"/>
  <c r="AV13" i="15"/>
  <c r="AU13" i="15"/>
  <c r="AT13" i="15"/>
  <c r="AS13" i="15"/>
  <c r="AR13" i="15"/>
  <c r="AJ13" i="15"/>
  <c r="AK13" i="15"/>
  <c r="AI14" i="15"/>
  <c r="AJ14" i="15"/>
  <c r="AK14" i="15"/>
  <c r="AL14" i="15"/>
  <c r="AM14" i="15"/>
  <c r="AN14" i="15"/>
  <c r="AO14" i="15"/>
  <c r="AP14" i="15"/>
  <c r="AQ14" i="15"/>
  <c r="AI15" i="15"/>
  <c r="AJ15" i="15"/>
  <c r="AK15" i="15"/>
  <c r="AL15" i="15"/>
  <c r="AM15" i="15"/>
  <c r="AN15" i="15"/>
  <c r="AO15" i="15"/>
  <c r="AP15" i="15"/>
  <c r="AQ15" i="15"/>
  <c r="AI16" i="15"/>
  <c r="AJ16" i="15"/>
  <c r="AK16" i="15"/>
  <c r="AL16" i="15"/>
  <c r="AM16" i="15"/>
  <c r="AN16" i="15"/>
  <c r="AO16" i="15"/>
  <c r="AP16" i="15"/>
  <c r="AQ16" i="15"/>
  <c r="AI17" i="15"/>
  <c r="AJ17" i="15"/>
  <c r="AK17" i="15"/>
  <c r="AL17" i="15"/>
  <c r="AM17" i="15"/>
  <c r="AN17" i="15"/>
  <c r="AO17" i="15"/>
  <c r="AP17" i="15"/>
  <c r="AQ17" i="15"/>
  <c r="AI18" i="15"/>
  <c r="AJ18" i="15"/>
  <c r="AK18" i="15"/>
  <c r="AL18" i="15"/>
  <c r="AM18" i="15"/>
  <c r="AN18" i="15"/>
  <c r="AO18" i="15"/>
  <c r="AP18" i="15"/>
  <c r="AQ18" i="15"/>
  <c r="X57" i="18"/>
  <c r="O57" i="18"/>
  <c r="X55" i="18"/>
  <c r="O55" i="18"/>
  <c r="M55" i="18"/>
  <c r="L55" i="18"/>
  <c r="K55" i="18"/>
  <c r="J55" i="18"/>
  <c r="I55" i="18"/>
  <c r="H55" i="18"/>
  <c r="G55" i="18"/>
  <c r="F55" i="18"/>
  <c r="E55" i="18"/>
  <c r="D55" i="18"/>
  <c r="X43" i="18"/>
  <c r="O43" i="18"/>
  <c r="X41" i="18"/>
  <c r="O41" i="18"/>
  <c r="M41" i="18"/>
  <c r="L41" i="18"/>
  <c r="K41" i="18"/>
  <c r="J41" i="18"/>
  <c r="I41" i="18"/>
  <c r="H41" i="18"/>
  <c r="G41" i="18"/>
  <c r="F41" i="18"/>
  <c r="E41" i="18"/>
  <c r="D41" i="18"/>
  <c r="X29" i="18"/>
  <c r="O29" i="18"/>
  <c r="X27" i="18"/>
  <c r="O27" i="18"/>
  <c r="M27" i="18"/>
  <c r="L27" i="18"/>
  <c r="K27" i="18"/>
  <c r="J27" i="18"/>
  <c r="I27" i="18"/>
  <c r="H27" i="18"/>
  <c r="G27" i="18"/>
  <c r="F27" i="18"/>
  <c r="E27" i="18"/>
  <c r="D27" i="18"/>
  <c r="X15" i="18"/>
  <c r="O15" i="18"/>
  <c r="X13" i="18"/>
  <c r="O13" i="18"/>
  <c r="M13" i="18"/>
  <c r="L13" i="18"/>
  <c r="K13" i="18"/>
  <c r="J13" i="18"/>
  <c r="I13" i="18"/>
  <c r="H13" i="18"/>
  <c r="G13" i="18"/>
  <c r="F13" i="18"/>
  <c r="E13" i="18"/>
  <c r="D13" i="18"/>
  <c r="X57" i="17"/>
  <c r="O57" i="17"/>
  <c r="X55" i="17"/>
  <c r="O55" i="17"/>
  <c r="M55" i="17"/>
  <c r="L55" i="17"/>
  <c r="K55" i="17"/>
  <c r="J55" i="17"/>
  <c r="I55" i="17"/>
  <c r="H55" i="17"/>
  <c r="G55" i="17"/>
  <c r="F55" i="17"/>
  <c r="E55" i="17"/>
  <c r="D55" i="17"/>
  <c r="X43" i="17"/>
  <c r="O43" i="17"/>
  <c r="X41" i="17"/>
  <c r="O41" i="17"/>
  <c r="M41" i="17"/>
  <c r="L41" i="17"/>
  <c r="K41" i="17"/>
  <c r="J41" i="17"/>
  <c r="I41" i="17"/>
  <c r="H41" i="17"/>
  <c r="G41" i="17"/>
  <c r="F41" i="17"/>
  <c r="E41" i="17"/>
  <c r="D41" i="17"/>
  <c r="X29" i="17"/>
  <c r="O29" i="17"/>
  <c r="X27" i="17"/>
  <c r="O27" i="17"/>
  <c r="M27" i="17"/>
  <c r="L27" i="17"/>
  <c r="K27" i="17"/>
  <c r="J27" i="17"/>
  <c r="I27" i="17"/>
  <c r="H27" i="17"/>
  <c r="G27" i="17"/>
  <c r="F27" i="17"/>
  <c r="E27" i="17"/>
  <c r="D27" i="17"/>
  <c r="X15" i="17"/>
  <c r="O15" i="17"/>
  <c r="X13" i="17"/>
  <c r="O13" i="17"/>
  <c r="M13" i="17"/>
  <c r="L13" i="17"/>
  <c r="K13" i="17"/>
  <c r="J13" i="17"/>
  <c r="I13" i="17"/>
  <c r="H13" i="17"/>
  <c r="G13" i="17"/>
  <c r="F13" i="17"/>
  <c r="E13" i="17"/>
  <c r="D13" i="17"/>
  <c r="X57" i="16"/>
  <c r="O57" i="16"/>
  <c r="X55" i="16"/>
  <c r="O55" i="16"/>
  <c r="M55" i="16"/>
  <c r="L55" i="16"/>
  <c r="K55" i="16"/>
  <c r="J55" i="16"/>
  <c r="I55" i="16"/>
  <c r="H55" i="16"/>
  <c r="G55" i="16"/>
  <c r="F55" i="16"/>
  <c r="E55" i="16"/>
  <c r="D55" i="16"/>
  <c r="X43" i="16"/>
  <c r="O43" i="16"/>
  <c r="X41" i="16"/>
  <c r="O41" i="16"/>
  <c r="M41" i="16"/>
  <c r="L41" i="16"/>
  <c r="K41" i="16"/>
  <c r="J41" i="16"/>
  <c r="I41" i="16"/>
  <c r="H41" i="16"/>
  <c r="G41" i="16"/>
  <c r="F41" i="16"/>
  <c r="E41" i="16"/>
  <c r="D41" i="16"/>
  <c r="X29" i="16"/>
  <c r="O29" i="16"/>
  <c r="X27" i="16"/>
  <c r="O27" i="16"/>
  <c r="M27" i="16"/>
  <c r="L27" i="16"/>
  <c r="K27" i="16"/>
  <c r="J27" i="16"/>
  <c r="I27" i="16"/>
  <c r="H27" i="16"/>
  <c r="G27" i="16"/>
  <c r="F27" i="16"/>
  <c r="E27" i="16"/>
  <c r="D27" i="16"/>
  <c r="X15" i="16"/>
  <c r="O15" i="16"/>
  <c r="X13" i="16"/>
  <c r="O13" i="16"/>
  <c r="M13" i="16"/>
  <c r="L13" i="16"/>
  <c r="K13" i="16"/>
  <c r="J13" i="16"/>
  <c r="I13" i="16"/>
  <c r="H13" i="16"/>
  <c r="G13" i="16"/>
  <c r="F13" i="16"/>
  <c r="E13" i="16"/>
  <c r="D13" i="16"/>
  <c r="M55" i="15"/>
  <c r="L55" i="15"/>
  <c r="K55" i="15"/>
  <c r="J55" i="15"/>
  <c r="I55" i="15"/>
  <c r="H55" i="15"/>
  <c r="G55" i="15"/>
  <c r="F55" i="15"/>
  <c r="E55" i="15"/>
  <c r="D55" i="15"/>
  <c r="M41" i="15"/>
  <c r="L41" i="15"/>
  <c r="K41" i="15"/>
  <c r="J41" i="15"/>
  <c r="I41" i="15"/>
  <c r="H41" i="15"/>
  <c r="G41" i="15"/>
  <c r="F41" i="15"/>
  <c r="E41" i="15"/>
  <c r="D41" i="15"/>
  <c r="M27" i="15"/>
  <c r="L27" i="15"/>
  <c r="K27" i="15"/>
  <c r="J27" i="15"/>
  <c r="I27" i="15"/>
  <c r="H27" i="15"/>
  <c r="G27" i="15"/>
  <c r="F27" i="15"/>
  <c r="E27" i="15"/>
  <c r="D27" i="15"/>
  <c r="M13" i="15"/>
  <c r="L13" i="15"/>
  <c r="K13" i="15"/>
  <c r="J13" i="15"/>
  <c r="I13" i="15"/>
  <c r="H13" i="15"/>
  <c r="G13" i="15"/>
  <c r="F13" i="15"/>
  <c r="E13" i="15"/>
  <c r="D13" i="15"/>
  <c r="X57" i="15"/>
  <c r="O57" i="15"/>
  <c r="X55" i="15"/>
  <c r="O55" i="15"/>
  <c r="X43" i="15"/>
  <c r="O43" i="15"/>
  <c r="X41" i="15"/>
  <c r="O41" i="15"/>
  <c r="X29" i="15"/>
  <c r="O29" i="15"/>
  <c r="X27" i="15"/>
  <c r="O27" i="15"/>
  <c r="X15" i="15"/>
  <c r="O15" i="15"/>
  <c r="X13" i="15"/>
  <c r="O13" i="15"/>
  <c r="AK76" i="18"/>
  <c r="AK74" i="18"/>
  <c r="AG70" i="18"/>
  <c r="Q66" i="18"/>
  <c r="P66" i="18"/>
  <c r="O66" i="18"/>
  <c r="N66" i="18"/>
  <c r="M66" i="18"/>
  <c r="L66" i="18"/>
  <c r="K66" i="18"/>
  <c r="J66" i="18"/>
  <c r="Q65" i="18"/>
  <c r="P65" i="18"/>
  <c r="O65" i="18"/>
  <c r="N65" i="18"/>
  <c r="M65" i="18"/>
  <c r="L65" i="18"/>
  <c r="K65" i="18"/>
  <c r="J65" i="18"/>
  <c r="Q64" i="18"/>
  <c r="P64" i="18"/>
  <c r="O64" i="18"/>
  <c r="N64" i="18"/>
  <c r="M64" i="18"/>
  <c r="L64" i="18"/>
  <c r="K64" i="18"/>
  <c r="J64" i="18"/>
  <c r="Q63" i="18"/>
  <c r="P63" i="18"/>
  <c r="O63" i="18"/>
  <c r="N63" i="18"/>
  <c r="M63" i="18"/>
  <c r="L63" i="18"/>
  <c r="K63" i="18"/>
  <c r="J63" i="18"/>
  <c r="L62" i="18"/>
  <c r="K62" i="18"/>
  <c r="AQ60" i="18"/>
  <c r="AP60" i="18"/>
  <c r="AO60" i="18"/>
  <c r="AN60" i="18"/>
  <c r="AM60" i="18"/>
  <c r="AL60" i="18"/>
  <c r="AK60" i="18"/>
  <c r="AJ60" i="18"/>
  <c r="AI60" i="18"/>
  <c r="AQ59" i="18"/>
  <c r="AP59" i="18"/>
  <c r="AO59" i="18"/>
  <c r="AN59" i="18"/>
  <c r="AM59" i="18"/>
  <c r="AL59" i="18"/>
  <c r="AK59" i="18"/>
  <c r="AJ59" i="18"/>
  <c r="AI59" i="18"/>
  <c r="AQ58" i="18"/>
  <c r="AP58" i="18"/>
  <c r="AO58" i="18"/>
  <c r="AN58" i="18"/>
  <c r="AM58" i="18"/>
  <c r="AL58" i="18"/>
  <c r="AK58" i="18"/>
  <c r="AJ58" i="18"/>
  <c r="AI58" i="18"/>
  <c r="AQ57" i="18"/>
  <c r="AP57" i="18"/>
  <c r="AO57" i="18"/>
  <c r="AN57" i="18"/>
  <c r="AM57" i="18"/>
  <c r="AL57" i="18"/>
  <c r="AK57" i="18"/>
  <c r="AJ57" i="18"/>
  <c r="AI57" i="18"/>
  <c r="AQ56" i="18"/>
  <c r="AP56" i="18"/>
  <c r="AO56" i="18"/>
  <c r="AN56" i="18"/>
  <c r="AM56" i="18"/>
  <c r="AL56" i="18"/>
  <c r="AK56" i="18"/>
  <c r="AJ56" i="18"/>
  <c r="AI56" i="18"/>
  <c r="AK55" i="18"/>
  <c r="AJ55" i="18"/>
  <c r="Q52" i="18"/>
  <c r="P52" i="18"/>
  <c r="O52" i="18"/>
  <c r="N52" i="18"/>
  <c r="M52" i="18"/>
  <c r="L52" i="18"/>
  <c r="K52" i="18"/>
  <c r="J52" i="18"/>
  <c r="Q51" i="18"/>
  <c r="P51" i="18"/>
  <c r="O51" i="18"/>
  <c r="N51" i="18"/>
  <c r="M51" i="18"/>
  <c r="L51" i="18"/>
  <c r="K51" i="18"/>
  <c r="J51" i="18"/>
  <c r="Q50" i="18"/>
  <c r="P50" i="18"/>
  <c r="O50" i="18"/>
  <c r="N50" i="18"/>
  <c r="M50" i="18"/>
  <c r="L50" i="18"/>
  <c r="K50" i="18"/>
  <c r="J50" i="18"/>
  <c r="Q49" i="18"/>
  <c r="P49" i="18"/>
  <c r="O49" i="18"/>
  <c r="N49" i="18"/>
  <c r="M49" i="18"/>
  <c r="L49" i="18"/>
  <c r="K49" i="18"/>
  <c r="J49" i="18"/>
  <c r="L48" i="18"/>
  <c r="K48" i="18"/>
  <c r="AQ46" i="18"/>
  <c r="AP46" i="18"/>
  <c r="AO46" i="18"/>
  <c r="AN46" i="18"/>
  <c r="AM46" i="18"/>
  <c r="AL46" i="18"/>
  <c r="AK46" i="18"/>
  <c r="AJ46" i="18"/>
  <c r="AI46" i="18"/>
  <c r="AQ45" i="18"/>
  <c r="AP45" i="18"/>
  <c r="AO45" i="18"/>
  <c r="AN45" i="18"/>
  <c r="AM45" i="18"/>
  <c r="AL45" i="18"/>
  <c r="AK45" i="18"/>
  <c r="AJ45" i="18"/>
  <c r="AI45" i="18"/>
  <c r="AQ44" i="18"/>
  <c r="AP44" i="18"/>
  <c r="AO44" i="18"/>
  <c r="AN44" i="18"/>
  <c r="AM44" i="18"/>
  <c r="AL44" i="18"/>
  <c r="AK44" i="18"/>
  <c r="AJ44" i="18"/>
  <c r="AI44" i="18"/>
  <c r="AQ43" i="18"/>
  <c r="AP43" i="18"/>
  <c r="AO43" i="18"/>
  <c r="AN43" i="18"/>
  <c r="AM43" i="18"/>
  <c r="AL43" i="18"/>
  <c r="AK43" i="18"/>
  <c r="AJ43" i="18"/>
  <c r="AI43" i="18"/>
  <c r="AQ42" i="18"/>
  <c r="AP42" i="18"/>
  <c r="AO42" i="18"/>
  <c r="AN42" i="18"/>
  <c r="AM42" i="18"/>
  <c r="AL42" i="18"/>
  <c r="AK42" i="18"/>
  <c r="AJ42" i="18"/>
  <c r="AI42" i="18"/>
  <c r="AK41" i="18"/>
  <c r="AJ41" i="18"/>
  <c r="Q38" i="18"/>
  <c r="P38" i="18"/>
  <c r="O38" i="18"/>
  <c r="N38" i="18"/>
  <c r="M38" i="18"/>
  <c r="L38" i="18"/>
  <c r="K38" i="18"/>
  <c r="J38" i="18"/>
  <c r="Q37" i="18"/>
  <c r="P37" i="18"/>
  <c r="O37" i="18"/>
  <c r="N37" i="18"/>
  <c r="M37" i="18"/>
  <c r="L37" i="18"/>
  <c r="K37" i="18"/>
  <c r="J37" i="18"/>
  <c r="Q36" i="18"/>
  <c r="P36" i="18"/>
  <c r="O36" i="18"/>
  <c r="N36" i="18"/>
  <c r="M36" i="18"/>
  <c r="L36" i="18"/>
  <c r="K36" i="18"/>
  <c r="J36" i="18"/>
  <c r="Q35" i="18"/>
  <c r="P35" i="18"/>
  <c r="O35" i="18"/>
  <c r="N35" i="18"/>
  <c r="M35" i="18"/>
  <c r="L35" i="18"/>
  <c r="K35" i="18"/>
  <c r="J35" i="18"/>
  <c r="L34" i="18"/>
  <c r="K34" i="18"/>
  <c r="AQ32" i="18"/>
  <c r="AP32" i="18"/>
  <c r="AO32" i="18"/>
  <c r="AN32" i="18"/>
  <c r="AM32" i="18"/>
  <c r="AL32" i="18"/>
  <c r="AK32" i="18"/>
  <c r="AJ32" i="18"/>
  <c r="AI32" i="18"/>
  <c r="AQ31" i="18"/>
  <c r="AP31" i="18"/>
  <c r="AO31" i="18"/>
  <c r="AN31" i="18"/>
  <c r="AM31" i="18"/>
  <c r="AL31" i="18"/>
  <c r="AK31" i="18"/>
  <c r="AJ31" i="18"/>
  <c r="AI31" i="18"/>
  <c r="AQ30" i="18"/>
  <c r="AP30" i="18"/>
  <c r="AO30" i="18"/>
  <c r="AN30" i="18"/>
  <c r="AM30" i="18"/>
  <c r="AL30" i="18"/>
  <c r="AK30" i="18"/>
  <c r="AJ30" i="18"/>
  <c r="AI30" i="18"/>
  <c r="AQ29" i="18"/>
  <c r="AP29" i="18"/>
  <c r="AO29" i="18"/>
  <c r="AN29" i="18"/>
  <c r="AM29" i="18"/>
  <c r="AL29" i="18"/>
  <c r="AK29" i="18"/>
  <c r="AJ29" i="18"/>
  <c r="AI29" i="18"/>
  <c r="AQ28" i="18"/>
  <c r="AP28" i="18"/>
  <c r="AO28" i="18"/>
  <c r="AN28" i="18"/>
  <c r="AM28" i="18"/>
  <c r="AL28" i="18"/>
  <c r="AK28" i="18"/>
  <c r="AJ28" i="18"/>
  <c r="AI28" i="18"/>
  <c r="AK27" i="18"/>
  <c r="AJ27" i="18"/>
  <c r="Q24" i="18"/>
  <c r="P24" i="18"/>
  <c r="O24" i="18"/>
  <c r="N24" i="18"/>
  <c r="M24" i="18"/>
  <c r="L24" i="18"/>
  <c r="K24" i="18"/>
  <c r="J24" i="18"/>
  <c r="Q23" i="18"/>
  <c r="P23" i="18"/>
  <c r="O23" i="18"/>
  <c r="N23" i="18"/>
  <c r="M23" i="18"/>
  <c r="L23" i="18"/>
  <c r="K23" i="18"/>
  <c r="J23" i="18"/>
  <c r="Q22" i="18"/>
  <c r="P22" i="18"/>
  <c r="O22" i="18"/>
  <c r="N22" i="18"/>
  <c r="M22" i="18"/>
  <c r="L22" i="18"/>
  <c r="K22" i="18"/>
  <c r="J22" i="18"/>
  <c r="Q21" i="18"/>
  <c r="P21" i="18"/>
  <c r="O21" i="18"/>
  <c r="N21" i="18"/>
  <c r="M21" i="18"/>
  <c r="L21" i="18"/>
  <c r="K21" i="18"/>
  <c r="J21" i="18"/>
  <c r="L20" i="18"/>
  <c r="K20" i="18"/>
  <c r="AQ18" i="18"/>
  <c r="AP18" i="18"/>
  <c r="AO18" i="18"/>
  <c r="AN18" i="18"/>
  <c r="AM18" i="18"/>
  <c r="AL18" i="18"/>
  <c r="AK18" i="18"/>
  <c r="AJ18" i="18"/>
  <c r="AI18" i="18"/>
  <c r="AQ17" i="18"/>
  <c r="AP17" i="18"/>
  <c r="AO17" i="18"/>
  <c r="AN17" i="18"/>
  <c r="AM17" i="18"/>
  <c r="AL17" i="18"/>
  <c r="AK17" i="18"/>
  <c r="AJ17" i="18"/>
  <c r="AI17" i="18"/>
  <c r="AQ16" i="18"/>
  <c r="AP16" i="18"/>
  <c r="AO16" i="18"/>
  <c r="AN16" i="18"/>
  <c r="AM16" i="18"/>
  <c r="AL16" i="18"/>
  <c r="AK16" i="18"/>
  <c r="AJ16" i="18"/>
  <c r="AI16" i="18"/>
  <c r="AQ15" i="18"/>
  <c r="AP15" i="18"/>
  <c r="AO15" i="18"/>
  <c r="AN15" i="18"/>
  <c r="AM15" i="18"/>
  <c r="AL15" i="18"/>
  <c r="AK15" i="18"/>
  <c r="AJ15" i="18"/>
  <c r="AI15" i="18"/>
  <c r="AQ14" i="18"/>
  <c r="AP14" i="18"/>
  <c r="AO14" i="18"/>
  <c r="AN14" i="18"/>
  <c r="AM14" i="18"/>
  <c r="AL14" i="18"/>
  <c r="AK14" i="18"/>
  <c r="AJ14" i="18"/>
  <c r="AI14" i="18"/>
  <c r="AK13" i="18"/>
  <c r="AJ13" i="18"/>
  <c r="Q8" i="18"/>
  <c r="P8" i="18"/>
  <c r="O8" i="18"/>
  <c r="N8" i="18"/>
  <c r="M8" i="18"/>
  <c r="AG70" i="17"/>
  <c r="Q66" i="17"/>
  <c r="P66" i="17"/>
  <c r="O66" i="17"/>
  <c r="N66" i="17"/>
  <c r="M66" i="17"/>
  <c r="L66" i="17"/>
  <c r="K66" i="17"/>
  <c r="J66" i="17"/>
  <c r="Q65" i="17"/>
  <c r="P65" i="17"/>
  <c r="O65" i="17"/>
  <c r="N65" i="17"/>
  <c r="M65" i="17"/>
  <c r="L65" i="17"/>
  <c r="K65" i="17"/>
  <c r="J65" i="17"/>
  <c r="Q64" i="17"/>
  <c r="P64" i="17"/>
  <c r="O64" i="17"/>
  <c r="N64" i="17"/>
  <c r="M64" i="17"/>
  <c r="L64" i="17"/>
  <c r="K64" i="17"/>
  <c r="J64" i="17"/>
  <c r="Q63" i="17"/>
  <c r="P63" i="17"/>
  <c r="O63" i="17"/>
  <c r="N63" i="17"/>
  <c r="M63" i="17"/>
  <c r="L63" i="17"/>
  <c r="K63" i="17"/>
  <c r="J63" i="17"/>
  <c r="L62" i="17"/>
  <c r="K62" i="17"/>
  <c r="AQ60" i="17"/>
  <c r="AP60" i="17"/>
  <c r="AO60" i="17"/>
  <c r="AN60" i="17"/>
  <c r="AM60" i="17"/>
  <c r="AL60" i="17"/>
  <c r="AK60" i="17"/>
  <c r="AJ60" i="17"/>
  <c r="AI60" i="17"/>
  <c r="AQ59" i="17"/>
  <c r="AP59" i="17"/>
  <c r="AO59" i="17"/>
  <c r="AN59" i="17"/>
  <c r="AM59" i="17"/>
  <c r="AL59" i="17"/>
  <c r="AK59" i="17"/>
  <c r="AJ59" i="17"/>
  <c r="AI59" i="17"/>
  <c r="AQ58" i="17"/>
  <c r="AP58" i="17"/>
  <c r="AO58" i="17"/>
  <c r="AN58" i="17"/>
  <c r="AM58" i="17"/>
  <c r="AL58" i="17"/>
  <c r="AK58" i="17"/>
  <c r="AJ58" i="17"/>
  <c r="AI58" i="17"/>
  <c r="AQ57" i="17"/>
  <c r="AP57" i="17"/>
  <c r="AO57" i="17"/>
  <c r="AN57" i="17"/>
  <c r="AM57" i="17"/>
  <c r="AL57" i="17"/>
  <c r="AK57" i="17"/>
  <c r="AJ57" i="17"/>
  <c r="AI57" i="17"/>
  <c r="AQ56" i="17"/>
  <c r="AP56" i="17"/>
  <c r="AO56" i="17"/>
  <c r="AN56" i="17"/>
  <c r="AM56" i="17"/>
  <c r="AL56" i="17"/>
  <c r="AK56" i="17"/>
  <c r="AJ56" i="17"/>
  <c r="AI56" i="17"/>
  <c r="AK55" i="17"/>
  <c r="AJ55" i="17"/>
  <c r="Q52" i="17"/>
  <c r="P52" i="17"/>
  <c r="O52" i="17"/>
  <c r="N52" i="17"/>
  <c r="M52" i="17"/>
  <c r="L52" i="17"/>
  <c r="K52" i="17"/>
  <c r="J52" i="17"/>
  <c r="Q51" i="17"/>
  <c r="P51" i="17"/>
  <c r="O51" i="17"/>
  <c r="N51" i="17"/>
  <c r="M51" i="17"/>
  <c r="L51" i="17"/>
  <c r="K51" i="17"/>
  <c r="J51" i="17"/>
  <c r="Q50" i="17"/>
  <c r="P50" i="17"/>
  <c r="O50" i="17"/>
  <c r="N50" i="17"/>
  <c r="M50" i="17"/>
  <c r="L50" i="17"/>
  <c r="K50" i="17"/>
  <c r="J50" i="17"/>
  <c r="Q49" i="17"/>
  <c r="P49" i="17"/>
  <c r="O49" i="17"/>
  <c r="N49" i="17"/>
  <c r="M49" i="17"/>
  <c r="L49" i="17"/>
  <c r="K49" i="17"/>
  <c r="J49" i="17"/>
  <c r="L48" i="17"/>
  <c r="K48" i="17"/>
  <c r="AQ46" i="17"/>
  <c r="AP46" i="17"/>
  <c r="AO46" i="17"/>
  <c r="AN46" i="17"/>
  <c r="AM46" i="17"/>
  <c r="AL46" i="17"/>
  <c r="AK46" i="17"/>
  <c r="AJ46" i="17"/>
  <c r="AI46" i="17"/>
  <c r="AQ45" i="17"/>
  <c r="AP45" i="17"/>
  <c r="AO45" i="17"/>
  <c r="AN45" i="17"/>
  <c r="AM45" i="17"/>
  <c r="AL45" i="17"/>
  <c r="AK45" i="17"/>
  <c r="AJ45" i="17"/>
  <c r="AI45" i="17"/>
  <c r="AQ44" i="17"/>
  <c r="AP44" i="17"/>
  <c r="AO44" i="17"/>
  <c r="AN44" i="17"/>
  <c r="AM44" i="17"/>
  <c r="AL44" i="17"/>
  <c r="AK44" i="17"/>
  <c r="AJ44" i="17"/>
  <c r="AI44" i="17"/>
  <c r="AQ43" i="17"/>
  <c r="AP43" i="17"/>
  <c r="AO43" i="17"/>
  <c r="AN43" i="17"/>
  <c r="AM43" i="17"/>
  <c r="AL43" i="17"/>
  <c r="AK43" i="17"/>
  <c r="AJ43" i="17"/>
  <c r="AI43" i="17"/>
  <c r="AQ42" i="17"/>
  <c r="AP42" i="17"/>
  <c r="AO42" i="17"/>
  <c r="AN42" i="17"/>
  <c r="AM42" i="17"/>
  <c r="AL42" i="17"/>
  <c r="AK42" i="17"/>
  <c r="AJ42" i="17"/>
  <c r="AI42" i="17"/>
  <c r="AK41" i="17"/>
  <c r="AJ41" i="17"/>
  <c r="Q38" i="17"/>
  <c r="P38" i="17"/>
  <c r="O38" i="17"/>
  <c r="N38" i="17"/>
  <c r="M38" i="17"/>
  <c r="L38" i="17"/>
  <c r="K38" i="17"/>
  <c r="J38" i="17"/>
  <c r="Q37" i="17"/>
  <c r="P37" i="17"/>
  <c r="O37" i="17"/>
  <c r="N37" i="17"/>
  <c r="M37" i="17"/>
  <c r="L37" i="17"/>
  <c r="K37" i="17"/>
  <c r="J37" i="17"/>
  <c r="Q36" i="17"/>
  <c r="P36" i="17"/>
  <c r="O36" i="17"/>
  <c r="N36" i="17"/>
  <c r="M36" i="17"/>
  <c r="L36" i="17"/>
  <c r="K36" i="17"/>
  <c r="J36" i="17"/>
  <c r="Q35" i="17"/>
  <c r="P35" i="17"/>
  <c r="O35" i="17"/>
  <c r="N35" i="17"/>
  <c r="M35" i="17"/>
  <c r="L35" i="17"/>
  <c r="K35" i="17"/>
  <c r="J35" i="17"/>
  <c r="L34" i="17"/>
  <c r="K34" i="17"/>
  <c r="AQ32" i="17"/>
  <c r="AP32" i="17"/>
  <c r="AO32" i="17"/>
  <c r="AN32" i="17"/>
  <c r="AM32" i="17"/>
  <c r="AL32" i="17"/>
  <c r="AK32" i="17"/>
  <c r="AJ32" i="17"/>
  <c r="AI32" i="17"/>
  <c r="AQ31" i="17"/>
  <c r="AP31" i="17"/>
  <c r="AO31" i="17"/>
  <c r="AN31" i="17"/>
  <c r="AM31" i="17"/>
  <c r="AL31" i="17"/>
  <c r="AK31" i="17"/>
  <c r="AJ31" i="17"/>
  <c r="AI31" i="17"/>
  <c r="AQ30" i="17"/>
  <c r="AP30" i="17"/>
  <c r="AO30" i="17"/>
  <c r="AN30" i="17"/>
  <c r="AM30" i="17"/>
  <c r="AL30" i="17"/>
  <c r="AK30" i="17"/>
  <c r="AJ30" i="17"/>
  <c r="AI30" i="17"/>
  <c r="AQ29" i="17"/>
  <c r="AP29" i="17"/>
  <c r="AO29" i="17"/>
  <c r="AN29" i="17"/>
  <c r="AM29" i="17"/>
  <c r="AL29" i="17"/>
  <c r="AK29" i="17"/>
  <c r="AJ29" i="17"/>
  <c r="AI29" i="17"/>
  <c r="AQ28" i="17"/>
  <c r="AP28" i="17"/>
  <c r="AO28" i="17"/>
  <c r="AN28" i="17"/>
  <c r="AM28" i="17"/>
  <c r="AL28" i="17"/>
  <c r="AK28" i="17"/>
  <c r="AJ28" i="17"/>
  <c r="AI28" i="17"/>
  <c r="AK27" i="17"/>
  <c r="AJ27" i="17"/>
  <c r="Q24" i="17"/>
  <c r="P24" i="17"/>
  <c r="O24" i="17"/>
  <c r="N24" i="17"/>
  <c r="M24" i="17"/>
  <c r="L24" i="17"/>
  <c r="K24" i="17"/>
  <c r="J24" i="17"/>
  <c r="Q23" i="17"/>
  <c r="P23" i="17"/>
  <c r="O23" i="17"/>
  <c r="N23" i="17"/>
  <c r="M23" i="17"/>
  <c r="L23" i="17"/>
  <c r="K23" i="17"/>
  <c r="J23" i="17"/>
  <c r="Q22" i="17"/>
  <c r="P22" i="17"/>
  <c r="O22" i="17"/>
  <c r="N22" i="17"/>
  <c r="M22" i="17"/>
  <c r="L22" i="17"/>
  <c r="K22" i="17"/>
  <c r="J22" i="17"/>
  <c r="Q21" i="17"/>
  <c r="P21" i="17"/>
  <c r="O21" i="17"/>
  <c r="N21" i="17"/>
  <c r="M21" i="17"/>
  <c r="L21" i="17"/>
  <c r="K21" i="17"/>
  <c r="J21" i="17"/>
  <c r="L20" i="17"/>
  <c r="K20" i="17"/>
  <c r="AQ18" i="17"/>
  <c r="AP18" i="17"/>
  <c r="AO18" i="17"/>
  <c r="AN18" i="17"/>
  <c r="AM18" i="17"/>
  <c r="AL18" i="17"/>
  <c r="AK18" i="17"/>
  <c r="AJ18" i="17"/>
  <c r="AI18" i="17"/>
  <c r="AQ17" i="17"/>
  <c r="AP17" i="17"/>
  <c r="AO17" i="17"/>
  <c r="AN17" i="17"/>
  <c r="AM17" i="17"/>
  <c r="AL17" i="17"/>
  <c r="AK17" i="17"/>
  <c r="AJ17" i="17"/>
  <c r="AI17" i="17"/>
  <c r="AQ16" i="17"/>
  <c r="AP16" i="17"/>
  <c r="AO16" i="17"/>
  <c r="AN16" i="17"/>
  <c r="AM16" i="17"/>
  <c r="AL16" i="17"/>
  <c r="AK16" i="17"/>
  <c r="AJ16" i="17"/>
  <c r="AI16" i="17"/>
  <c r="AQ15" i="17"/>
  <c r="AP15" i="17"/>
  <c r="AO15" i="17"/>
  <c r="AN15" i="17"/>
  <c r="AM15" i="17"/>
  <c r="AL15" i="17"/>
  <c r="AK15" i="17"/>
  <c r="AJ15" i="17"/>
  <c r="AI15" i="17"/>
  <c r="AQ14" i="17"/>
  <c r="AP14" i="17"/>
  <c r="AO14" i="17"/>
  <c r="AN14" i="17"/>
  <c r="AM14" i="17"/>
  <c r="AL14" i="17"/>
  <c r="AK14" i="17"/>
  <c r="AJ14" i="17"/>
  <c r="AI14" i="17"/>
  <c r="AK13" i="17"/>
  <c r="AJ13" i="17"/>
  <c r="Q8" i="17"/>
  <c r="P8" i="17"/>
  <c r="O8" i="17"/>
  <c r="N8" i="17"/>
  <c r="M8" i="17"/>
  <c r="AK76" i="16"/>
  <c r="AK74" i="16"/>
  <c r="AG70" i="16"/>
  <c r="Q66" i="16"/>
  <c r="P66" i="16"/>
  <c r="O66" i="16"/>
  <c r="N66" i="16"/>
  <c r="M66" i="16"/>
  <c r="L66" i="16"/>
  <c r="K66" i="16"/>
  <c r="J66" i="16"/>
  <c r="Q65" i="16"/>
  <c r="P65" i="16"/>
  <c r="O65" i="16"/>
  <c r="N65" i="16"/>
  <c r="M65" i="16"/>
  <c r="L65" i="16"/>
  <c r="K65" i="16"/>
  <c r="J65" i="16"/>
  <c r="Q64" i="16"/>
  <c r="P64" i="16"/>
  <c r="O64" i="16"/>
  <c r="N64" i="16"/>
  <c r="M64" i="16"/>
  <c r="L64" i="16"/>
  <c r="K64" i="16"/>
  <c r="J64" i="16"/>
  <c r="Q63" i="16"/>
  <c r="P63" i="16"/>
  <c r="O63" i="16"/>
  <c r="N63" i="16"/>
  <c r="M63" i="16"/>
  <c r="L63" i="16"/>
  <c r="K63" i="16"/>
  <c r="J63" i="16"/>
  <c r="L62" i="16"/>
  <c r="K62" i="16"/>
  <c r="AQ60" i="16"/>
  <c r="AP60" i="16"/>
  <c r="AO60" i="16"/>
  <c r="AN60" i="16"/>
  <c r="AM60" i="16"/>
  <c r="AL60" i="16"/>
  <c r="AK60" i="16"/>
  <c r="AJ60" i="16"/>
  <c r="AI60" i="16"/>
  <c r="AQ59" i="16"/>
  <c r="AP59" i="16"/>
  <c r="AO59" i="16"/>
  <c r="AN59" i="16"/>
  <c r="AM59" i="16"/>
  <c r="AL59" i="16"/>
  <c r="AK59" i="16"/>
  <c r="AJ59" i="16"/>
  <c r="AI59" i="16"/>
  <c r="AQ58" i="16"/>
  <c r="AP58" i="16"/>
  <c r="AO58" i="16"/>
  <c r="AN58" i="16"/>
  <c r="AM58" i="16"/>
  <c r="AL58" i="16"/>
  <c r="AK58" i="16"/>
  <c r="AJ58" i="16"/>
  <c r="AI58" i="16"/>
  <c r="AQ57" i="16"/>
  <c r="AP57" i="16"/>
  <c r="AO57" i="16"/>
  <c r="AN57" i="16"/>
  <c r="AM57" i="16"/>
  <c r="AL57" i="16"/>
  <c r="AK57" i="16"/>
  <c r="AJ57" i="16"/>
  <c r="AI57" i="16"/>
  <c r="AQ56" i="16"/>
  <c r="AP56" i="16"/>
  <c r="AO56" i="16"/>
  <c r="AN56" i="16"/>
  <c r="AM56" i="16"/>
  <c r="AL56" i="16"/>
  <c r="AK56" i="16"/>
  <c r="AJ56" i="16"/>
  <c r="AI56" i="16"/>
  <c r="AK55" i="16"/>
  <c r="AJ55" i="16"/>
  <c r="Q52" i="16"/>
  <c r="P52" i="16"/>
  <c r="O52" i="16"/>
  <c r="N52" i="16"/>
  <c r="M52" i="16"/>
  <c r="L52" i="16"/>
  <c r="K52" i="16"/>
  <c r="J52" i="16"/>
  <c r="Q51" i="16"/>
  <c r="P51" i="16"/>
  <c r="O51" i="16"/>
  <c r="N51" i="16"/>
  <c r="M51" i="16"/>
  <c r="L51" i="16"/>
  <c r="K51" i="16"/>
  <c r="J51" i="16"/>
  <c r="Q50" i="16"/>
  <c r="P50" i="16"/>
  <c r="O50" i="16"/>
  <c r="N50" i="16"/>
  <c r="M50" i="16"/>
  <c r="L50" i="16"/>
  <c r="K50" i="16"/>
  <c r="J50" i="16"/>
  <c r="Q49" i="16"/>
  <c r="P49" i="16"/>
  <c r="O49" i="16"/>
  <c r="N49" i="16"/>
  <c r="M49" i="16"/>
  <c r="L49" i="16"/>
  <c r="K49" i="16"/>
  <c r="J49" i="16"/>
  <c r="L48" i="16"/>
  <c r="K48" i="16"/>
  <c r="AQ46" i="16"/>
  <c r="AP46" i="16"/>
  <c r="AO46" i="16"/>
  <c r="AN46" i="16"/>
  <c r="AM46" i="16"/>
  <c r="AL46" i="16"/>
  <c r="AK46" i="16"/>
  <c r="AJ46" i="16"/>
  <c r="AI46" i="16"/>
  <c r="AQ45" i="16"/>
  <c r="AP45" i="16"/>
  <c r="AO45" i="16"/>
  <c r="AN45" i="16"/>
  <c r="AM45" i="16"/>
  <c r="AL45" i="16"/>
  <c r="AK45" i="16"/>
  <c r="AJ45" i="16"/>
  <c r="AI45" i="16"/>
  <c r="AQ44" i="16"/>
  <c r="AP44" i="16"/>
  <c r="AO44" i="16"/>
  <c r="AN44" i="16"/>
  <c r="AM44" i="16"/>
  <c r="AL44" i="16"/>
  <c r="AK44" i="16"/>
  <c r="AJ44" i="16"/>
  <c r="AI44" i="16"/>
  <c r="AQ43" i="16"/>
  <c r="AP43" i="16"/>
  <c r="AO43" i="16"/>
  <c r="AN43" i="16"/>
  <c r="AM43" i="16"/>
  <c r="AL43" i="16"/>
  <c r="AK43" i="16"/>
  <c r="AJ43" i="16"/>
  <c r="AI43" i="16"/>
  <c r="AQ42" i="16"/>
  <c r="AP42" i="16"/>
  <c r="AO42" i="16"/>
  <c r="AN42" i="16"/>
  <c r="AM42" i="16"/>
  <c r="AL42" i="16"/>
  <c r="AK42" i="16"/>
  <c r="AJ42" i="16"/>
  <c r="AI42" i="16"/>
  <c r="AK41" i="16"/>
  <c r="AJ41" i="16"/>
  <c r="Q38" i="16"/>
  <c r="P38" i="16"/>
  <c r="O38" i="16"/>
  <c r="N38" i="16"/>
  <c r="M38" i="16"/>
  <c r="L38" i="16"/>
  <c r="K38" i="16"/>
  <c r="J38" i="16"/>
  <c r="Q37" i="16"/>
  <c r="P37" i="16"/>
  <c r="O37" i="16"/>
  <c r="N37" i="16"/>
  <c r="M37" i="16"/>
  <c r="L37" i="16"/>
  <c r="K37" i="16"/>
  <c r="J37" i="16"/>
  <c r="Q36" i="16"/>
  <c r="P36" i="16"/>
  <c r="O36" i="16"/>
  <c r="N36" i="16"/>
  <c r="M36" i="16"/>
  <c r="L36" i="16"/>
  <c r="K36" i="16"/>
  <c r="J36" i="16"/>
  <c r="Q35" i="16"/>
  <c r="P35" i="16"/>
  <c r="O35" i="16"/>
  <c r="N35" i="16"/>
  <c r="M35" i="16"/>
  <c r="L35" i="16"/>
  <c r="K35" i="16"/>
  <c r="J35" i="16"/>
  <c r="L34" i="16"/>
  <c r="K34" i="16"/>
  <c r="AQ32" i="16"/>
  <c r="AP32" i="16"/>
  <c r="AO32" i="16"/>
  <c r="AN32" i="16"/>
  <c r="AM32" i="16"/>
  <c r="AL32" i="16"/>
  <c r="AK32" i="16"/>
  <c r="AJ32" i="16"/>
  <c r="AI32" i="16"/>
  <c r="AQ31" i="16"/>
  <c r="AP31" i="16"/>
  <c r="AO31" i="16"/>
  <c r="AN31" i="16"/>
  <c r="AM31" i="16"/>
  <c r="AL31" i="16"/>
  <c r="AK31" i="16"/>
  <c r="AJ31" i="16"/>
  <c r="AI31" i="16"/>
  <c r="AQ30" i="16"/>
  <c r="AP30" i="16"/>
  <c r="AO30" i="16"/>
  <c r="AN30" i="16"/>
  <c r="AM30" i="16"/>
  <c r="AL30" i="16"/>
  <c r="AK30" i="16"/>
  <c r="AJ30" i="16"/>
  <c r="AI30" i="16"/>
  <c r="AQ29" i="16"/>
  <c r="AP29" i="16"/>
  <c r="AO29" i="16"/>
  <c r="AN29" i="16"/>
  <c r="AM29" i="16"/>
  <c r="AL29" i="16"/>
  <c r="AK29" i="16"/>
  <c r="AJ29" i="16"/>
  <c r="AI29" i="16"/>
  <c r="AQ28" i="16"/>
  <c r="AP28" i="16"/>
  <c r="AO28" i="16"/>
  <c r="AN28" i="16"/>
  <c r="AM28" i="16"/>
  <c r="AL28" i="16"/>
  <c r="AK28" i="16"/>
  <c r="AJ28" i="16"/>
  <c r="AI28" i="16"/>
  <c r="AK27" i="16"/>
  <c r="AJ27" i="16"/>
  <c r="Q24" i="16"/>
  <c r="P24" i="16"/>
  <c r="O24" i="16"/>
  <c r="N24" i="16"/>
  <c r="M24" i="16"/>
  <c r="L24" i="16"/>
  <c r="K24" i="16"/>
  <c r="J24" i="16"/>
  <c r="Q23" i="16"/>
  <c r="P23" i="16"/>
  <c r="O23" i="16"/>
  <c r="N23" i="16"/>
  <c r="M23" i="16"/>
  <c r="L23" i="16"/>
  <c r="K23" i="16"/>
  <c r="J23" i="16"/>
  <c r="Q22" i="16"/>
  <c r="P22" i="16"/>
  <c r="O22" i="16"/>
  <c r="N22" i="16"/>
  <c r="M22" i="16"/>
  <c r="L22" i="16"/>
  <c r="K22" i="16"/>
  <c r="J22" i="16"/>
  <c r="Q21" i="16"/>
  <c r="P21" i="16"/>
  <c r="O21" i="16"/>
  <c r="N21" i="16"/>
  <c r="M21" i="16"/>
  <c r="L21" i="16"/>
  <c r="K21" i="16"/>
  <c r="J21" i="16"/>
  <c r="L20" i="16"/>
  <c r="K20" i="16"/>
  <c r="AQ18" i="16"/>
  <c r="AP18" i="16"/>
  <c r="AO18" i="16"/>
  <c r="AN18" i="16"/>
  <c r="AM18" i="16"/>
  <c r="AL18" i="16"/>
  <c r="AK18" i="16"/>
  <c r="AJ18" i="16"/>
  <c r="AI18" i="16"/>
  <c r="AQ17" i="16"/>
  <c r="AP17" i="16"/>
  <c r="AO17" i="16"/>
  <c r="AN17" i="16"/>
  <c r="AM17" i="16"/>
  <c r="AL17" i="16"/>
  <c r="AK17" i="16"/>
  <c r="AJ17" i="16"/>
  <c r="AI17" i="16"/>
  <c r="AQ16" i="16"/>
  <c r="AP16" i="16"/>
  <c r="AO16" i="16"/>
  <c r="AN16" i="16"/>
  <c r="AM16" i="16"/>
  <c r="AL16" i="16"/>
  <c r="AK16" i="16"/>
  <c r="AJ16" i="16"/>
  <c r="AI16" i="16"/>
  <c r="AQ15" i="16"/>
  <c r="AP15" i="16"/>
  <c r="AO15" i="16"/>
  <c r="AN15" i="16"/>
  <c r="AM15" i="16"/>
  <c r="AL15" i="16"/>
  <c r="AK15" i="16"/>
  <c r="AJ15" i="16"/>
  <c r="AI15" i="16"/>
  <c r="AQ14" i="16"/>
  <c r="AP14" i="16"/>
  <c r="AO14" i="16"/>
  <c r="AN14" i="16"/>
  <c r="AM14" i="16"/>
  <c r="AL14" i="16"/>
  <c r="AK14" i="16"/>
  <c r="AJ14" i="16"/>
  <c r="AI14" i="16"/>
  <c r="AK13" i="16"/>
  <c r="AJ13" i="16"/>
  <c r="Q8" i="16"/>
  <c r="P8" i="16"/>
  <c r="O8" i="16"/>
  <c r="N8" i="16"/>
  <c r="M8" i="16"/>
  <c r="AK76" i="15"/>
  <c r="AK74" i="15"/>
  <c r="AG70" i="15"/>
  <c r="Q66" i="15"/>
  <c r="P66" i="15"/>
  <c r="O66" i="15"/>
  <c r="N66" i="15"/>
  <c r="M66" i="15"/>
  <c r="L66" i="15"/>
  <c r="K66" i="15"/>
  <c r="J66" i="15"/>
  <c r="Q65" i="15"/>
  <c r="P65" i="15"/>
  <c r="O65" i="15"/>
  <c r="N65" i="15"/>
  <c r="M65" i="15"/>
  <c r="L65" i="15"/>
  <c r="K65" i="15"/>
  <c r="J65" i="15"/>
  <c r="Q64" i="15"/>
  <c r="P64" i="15"/>
  <c r="O64" i="15"/>
  <c r="N64" i="15"/>
  <c r="M64" i="15"/>
  <c r="L64" i="15"/>
  <c r="K64" i="15"/>
  <c r="J64" i="15"/>
  <c r="Q63" i="15"/>
  <c r="P63" i="15"/>
  <c r="O63" i="15"/>
  <c r="N63" i="15"/>
  <c r="M63" i="15"/>
  <c r="L63" i="15"/>
  <c r="K63" i="15"/>
  <c r="J63" i="15"/>
  <c r="L62" i="15"/>
  <c r="K62" i="15"/>
  <c r="AQ60" i="15"/>
  <c r="AP60" i="15"/>
  <c r="AO60" i="15"/>
  <c r="AN60" i="15"/>
  <c r="AM60" i="15"/>
  <c r="AL60" i="15"/>
  <c r="AK60" i="15"/>
  <c r="AJ60" i="15"/>
  <c r="AI60" i="15"/>
  <c r="AQ59" i="15"/>
  <c r="AP59" i="15"/>
  <c r="AO59" i="15"/>
  <c r="AN59" i="15"/>
  <c r="AM59" i="15"/>
  <c r="AL59" i="15"/>
  <c r="AK59" i="15"/>
  <c r="AJ59" i="15"/>
  <c r="AI59" i="15"/>
  <c r="AQ58" i="15"/>
  <c r="AP58" i="15"/>
  <c r="AO58" i="15"/>
  <c r="AN58" i="15"/>
  <c r="AM58" i="15"/>
  <c r="AL58" i="15"/>
  <c r="AK58" i="15"/>
  <c r="AJ58" i="15"/>
  <c r="AI58" i="15"/>
  <c r="AQ57" i="15"/>
  <c r="AP57" i="15"/>
  <c r="AO57" i="15"/>
  <c r="AN57" i="15"/>
  <c r="AM57" i="15"/>
  <c r="AL57" i="15"/>
  <c r="AK57" i="15"/>
  <c r="AJ57" i="15"/>
  <c r="AI57" i="15"/>
  <c r="AQ56" i="15"/>
  <c r="AP56" i="15"/>
  <c r="AO56" i="15"/>
  <c r="AN56" i="15"/>
  <c r="AM56" i="15"/>
  <c r="AL56" i="15"/>
  <c r="AK56" i="15"/>
  <c r="AJ56" i="15"/>
  <c r="AI56" i="15"/>
  <c r="AK55" i="15"/>
  <c r="AJ55" i="15"/>
  <c r="Q52" i="15"/>
  <c r="P52" i="15"/>
  <c r="O52" i="15"/>
  <c r="N52" i="15"/>
  <c r="M52" i="15"/>
  <c r="L52" i="15"/>
  <c r="K52" i="15"/>
  <c r="J52" i="15"/>
  <c r="Q51" i="15"/>
  <c r="P51" i="15"/>
  <c r="O51" i="15"/>
  <c r="N51" i="15"/>
  <c r="M51" i="15"/>
  <c r="L51" i="15"/>
  <c r="K51" i="15"/>
  <c r="J51" i="15"/>
  <c r="Q50" i="15"/>
  <c r="P50" i="15"/>
  <c r="O50" i="15"/>
  <c r="N50" i="15"/>
  <c r="M50" i="15"/>
  <c r="L50" i="15"/>
  <c r="K50" i="15"/>
  <c r="J50" i="15"/>
  <c r="Q49" i="15"/>
  <c r="P49" i="15"/>
  <c r="O49" i="15"/>
  <c r="N49" i="15"/>
  <c r="M49" i="15"/>
  <c r="L49" i="15"/>
  <c r="K49" i="15"/>
  <c r="J49" i="15"/>
  <c r="L48" i="15"/>
  <c r="K48" i="15"/>
  <c r="AQ46" i="15"/>
  <c r="AP46" i="15"/>
  <c r="AO46" i="15"/>
  <c r="AN46" i="15"/>
  <c r="AM46" i="15"/>
  <c r="AL46" i="15"/>
  <c r="AK46" i="15"/>
  <c r="AJ46" i="15"/>
  <c r="AI46" i="15"/>
  <c r="AQ45" i="15"/>
  <c r="AP45" i="15"/>
  <c r="AO45" i="15"/>
  <c r="AN45" i="15"/>
  <c r="AM45" i="15"/>
  <c r="AL45" i="15"/>
  <c r="AK45" i="15"/>
  <c r="AJ45" i="15"/>
  <c r="AI45" i="15"/>
  <c r="AQ44" i="15"/>
  <c r="AP44" i="15"/>
  <c r="AO44" i="15"/>
  <c r="AN44" i="15"/>
  <c r="AM44" i="15"/>
  <c r="AL44" i="15"/>
  <c r="AK44" i="15"/>
  <c r="AJ44" i="15"/>
  <c r="AI44" i="15"/>
  <c r="AQ43" i="15"/>
  <c r="AP43" i="15"/>
  <c r="AO43" i="15"/>
  <c r="AN43" i="15"/>
  <c r="AM43" i="15"/>
  <c r="AL43" i="15"/>
  <c r="AK43" i="15"/>
  <c r="AJ43" i="15"/>
  <c r="AI43" i="15"/>
  <c r="AQ42" i="15"/>
  <c r="AP42" i="15"/>
  <c r="AO42" i="15"/>
  <c r="AN42" i="15"/>
  <c r="AM42" i="15"/>
  <c r="AL42" i="15"/>
  <c r="AK42" i="15"/>
  <c r="AJ42" i="15"/>
  <c r="AI42" i="15"/>
  <c r="AK41" i="15"/>
  <c r="AJ41" i="15"/>
  <c r="Q38" i="15"/>
  <c r="P38" i="15"/>
  <c r="O38" i="15"/>
  <c r="N38" i="15"/>
  <c r="M38" i="15"/>
  <c r="L38" i="15"/>
  <c r="K38" i="15"/>
  <c r="J38" i="15"/>
  <c r="Q37" i="15"/>
  <c r="P37" i="15"/>
  <c r="O37" i="15"/>
  <c r="N37" i="15"/>
  <c r="M37" i="15"/>
  <c r="L37" i="15"/>
  <c r="K37" i="15"/>
  <c r="J37" i="15"/>
  <c r="Q36" i="15"/>
  <c r="P36" i="15"/>
  <c r="O36" i="15"/>
  <c r="N36" i="15"/>
  <c r="M36" i="15"/>
  <c r="L36" i="15"/>
  <c r="K36" i="15"/>
  <c r="J36" i="15"/>
  <c r="Q35" i="15"/>
  <c r="P35" i="15"/>
  <c r="O35" i="15"/>
  <c r="N35" i="15"/>
  <c r="M35" i="15"/>
  <c r="L35" i="15"/>
  <c r="K35" i="15"/>
  <c r="J35" i="15"/>
  <c r="L34" i="15"/>
  <c r="K34" i="15"/>
  <c r="AQ32" i="15"/>
  <c r="AP32" i="15"/>
  <c r="AO32" i="15"/>
  <c r="AN32" i="15"/>
  <c r="AM32" i="15"/>
  <c r="AL32" i="15"/>
  <c r="AK32" i="15"/>
  <c r="AJ32" i="15"/>
  <c r="AI32" i="15"/>
  <c r="AQ31" i="15"/>
  <c r="AP31" i="15"/>
  <c r="AO31" i="15"/>
  <c r="AN31" i="15"/>
  <c r="AM31" i="15"/>
  <c r="AL31" i="15"/>
  <c r="AK31" i="15"/>
  <c r="AJ31" i="15"/>
  <c r="AI31" i="15"/>
  <c r="AQ30" i="15"/>
  <c r="AP30" i="15"/>
  <c r="AO30" i="15"/>
  <c r="AN30" i="15"/>
  <c r="AM30" i="15"/>
  <c r="AL30" i="15"/>
  <c r="AK30" i="15"/>
  <c r="AJ30" i="15"/>
  <c r="AI30" i="15"/>
  <c r="AQ29" i="15"/>
  <c r="AP29" i="15"/>
  <c r="AO29" i="15"/>
  <c r="AN29" i="15"/>
  <c r="AM29" i="15"/>
  <c r="AL29" i="15"/>
  <c r="AK29" i="15"/>
  <c r="AJ29" i="15"/>
  <c r="AI29" i="15"/>
  <c r="AQ28" i="15"/>
  <c r="AP28" i="15"/>
  <c r="AO28" i="15"/>
  <c r="AN28" i="15"/>
  <c r="AM28" i="15"/>
  <c r="AL28" i="15"/>
  <c r="AK28" i="15"/>
  <c r="AJ28" i="15"/>
  <c r="AI28" i="15"/>
  <c r="AK27" i="15"/>
  <c r="AJ27" i="15"/>
  <c r="Q24" i="15"/>
  <c r="P24" i="15"/>
  <c r="O24" i="15"/>
  <c r="N24" i="15"/>
  <c r="M24" i="15"/>
  <c r="L24" i="15"/>
  <c r="K24" i="15"/>
  <c r="J24" i="15"/>
  <c r="Q23" i="15"/>
  <c r="P23" i="15"/>
  <c r="O23" i="15"/>
  <c r="N23" i="15"/>
  <c r="M23" i="15"/>
  <c r="L23" i="15"/>
  <c r="K23" i="15"/>
  <c r="J23" i="15"/>
  <c r="Q22" i="15"/>
  <c r="P22" i="15"/>
  <c r="O22" i="15"/>
  <c r="N22" i="15"/>
  <c r="M22" i="15"/>
  <c r="L22" i="15"/>
  <c r="K22" i="15"/>
  <c r="J22" i="15"/>
  <c r="Q21" i="15"/>
  <c r="P21" i="15"/>
  <c r="O21" i="15"/>
  <c r="N21" i="15"/>
  <c r="M21" i="15"/>
  <c r="L21" i="15"/>
  <c r="K21" i="15"/>
  <c r="J21" i="15"/>
  <c r="L20" i="15"/>
  <c r="K20" i="15"/>
  <c r="Q8" i="15"/>
  <c r="P8" i="15"/>
  <c r="O8" i="15"/>
  <c r="N8" i="15"/>
  <c r="M8" i="15"/>
  <c r="R62" i="8"/>
  <c r="Q62" i="8"/>
  <c r="P62" i="8"/>
  <c r="O62" i="8"/>
  <c r="N62" i="8"/>
  <c r="M62" i="8"/>
  <c r="J62" i="8"/>
  <c r="U62" i="8"/>
  <c r="T62" i="8"/>
  <c r="S62" i="8"/>
  <c r="R34" i="8"/>
  <c r="Q34" i="8"/>
  <c r="P34" i="8"/>
  <c r="O34" i="8"/>
  <c r="N34" i="8"/>
  <c r="M34" i="8"/>
  <c r="J34" i="8"/>
  <c r="U34" i="8"/>
  <c r="T34" i="8"/>
  <c r="S34" i="8"/>
  <c r="U48" i="8"/>
  <c r="T48" i="8"/>
  <c r="S48" i="8"/>
  <c r="R48" i="8"/>
  <c r="Q48" i="8"/>
  <c r="P48" i="8"/>
  <c r="O48" i="8"/>
  <c r="N48" i="8"/>
  <c r="M48" i="8"/>
  <c r="J48" i="8"/>
  <c r="M41" i="8"/>
  <c r="L41" i="8"/>
  <c r="K41" i="8"/>
  <c r="J41" i="8"/>
  <c r="I41" i="8"/>
  <c r="H41" i="8"/>
  <c r="G41" i="8"/>
  <c r="F41" i="8"/>
  <c r="E41" i="8"/>
  <c r="D41" i="8"/>
  <c r="M55" i="8"/>
  <c r="L55" i="8"/>
  <c r="K55" i="8"/>
  <c r="J55" i="8"/>
  <c r="I55" i="8"/>
  <c r="H55" i="8"/>
  <c r="G55" i="8"/>
  <c r="F55" i="8"/>
  <c r="E55" i="8"/>
  <c r="D55" i="8"/>
  <c r="BA55" i="8"/>
  <c r="AZ55" i="8"/>
  <c r="AY55" i="8"/>
  <c r="AX55" i="8"/>
  <c r="AW55" i="8"/>
  <c r="AV55" i="8"/>
  <c r="AU55" i="8"/>
  <c r="AT55" i="8"/>
  <c r="AS55" i="8"/>
  <c r="AR55" i="8"/>
  <c r="BA41" i="8"/>
  <c r="AZ41" i="8"/>
  <c r="AY41" i="8"/>
  <c r="AX41" i="8"/>
  <c r="AW41" i="8"/>
  <c r="AV41" i="8"/>
  <c r="AU41" i="8"/>
  <c r="AT41" i="8"/>
  <c r="AS41" i="8"/>
  <c r="AR41" i="8"/>
  <c r="BA27" i="8"/>
  <c r="AZ27" i="8"/>
  <c r="AY27" i="8"/>
  <c r="AX27" i="8"/>
  <c r="AW27" i="8"/>
  <c r="AV27" i="8"/>
  <c r="AU27" i="8"/>
  <c r="AT27" i="8"/>
  <c r="AS27" i="8"/>
  <c r="AR27" i="8"/>
  <c r="AQ55" i="8"/>
  <c r="AP55" i="8"/>
  <c r="AO55" i="8"/>
  <c r="AN55" i="8"/>
  <c r="AM55" i="8"/>
  <c r="AL55" i="8"/>
  <c r="AI55" i="8"/>
  <c r="AQ41" i="8"/>
  <c r="AP41" i="8"/>
  <c r="AO41" i="8"/>
  <c r="AN41" i="8"/>
  <c r="AM41" i="8"/>
  <c r="AL41" i="8"/>
  <c r="AI41" i="8"/>
  <c r="AQ27" i="8"/>
  <c r="AP27" i="8"/>
  <c r="AO27" i="8"/>
  <c r="AN27" i="8"/>
  <c r="AM27" i="8"/>
  <c r="AL27" i="8"/>
  <c r="AI27" i="8"/>
  <c r="AF27" i="8"/>
  <c r="AF41" i="8"/>
  <c r="AF55" i="8"/>
  <c r="X57" i="8"/>
  <c r="O57" i="8"/>
  <c r="X55" i="8"/>
  <c r="O55" i="8"/>
  <c r="X43" i="8"/>
  <c r="O43" i="8"/>
  <c r="X41" i="8"/>
  <c r="O41" i="8"/>
  <c r="X29" i="8"/>
  <c r="O29" i="8"/>
  <c r="X27" i="8"/>
  <c r="O27" i="8"/>
  <c r="M27" i="8"/>
  <c r="L27" i="8"/>
  <c r="K27" i="8"/>
  <c r="J27" i="8"/>
  <c r="I27" i="8"/>
  <c r="H27" i="8"/>
  <c r="G27" i="8"/>
  <c r="F27" i="8"/>
  <c r="E27" i="8"/>
  <c r="D27" i="8"/>
  <c r="Q66" i="8"/>
  <c r="P66" i="8"/>
  <c r="O66" i="8"/>
  <c r="N66" i="8"/>
  <c r="M66" i="8"/>
  <c r="L66" i="8"/>
  <c r="K66" i="8"/>
  <c r="J66" i="8"/>
  <c r="Q65" i="8"/>
  <c r="P65" i="8"/>
  <c r="O65" i="8"/>
  <c r="N65" i="8"/>
  <c r="M65" i="8"/>
  <c r="L65" i="8"/>
  <c r="K65" i="8"/>
  <c r="J65" i="8"/>
  <c r="Q64" i="8"/>
  <c r="P64" i="8"/>
  <c r="O64" i="8"/>
  <c r="N64" i="8"/>
  <c r="M64" i="8"/>
  <c r="L64" i="8"/>
  <c r="K64" i="8"/>
  <c r="J64" i="8"/>
  <c r="Q63" i="8"/>
  <c r="P63" i="8"/>
  <c r="O63" i="8"/>
  <c r="N63" i="8"/>
  <c r="M63" i="8"/>
  <c r="L63" i="8"/>
  <c r="K63" i="8"/>
  <c r="J63" i="8"/>
  <c r="L62" i="8"/>
  <c r="K62" i="8"/>
  <c r="AQ60" i="8"/>
  <c r="AP60" i="8"/>
  <c r="AO60" i="8"/>
  <c r="AN60" i="8"/>
  <c r="AM60" i="8"/>
  <c r="AL60" i="8"/>
  <c r="AK60" i="8"/>
  <c r="AJ60" i="8"/>
  <c r="AI60" i="8"/>
  <c r="AQ59" i="8"/>
  <c r="AP59" i="8"/>
  <c r="AO59" i="8"/>
  <c r="AN59" i="8"/>
  <c r="AM59" i="8"/>
  <c r="AL59" i="8"/>
  <c r="AK59" i="8"/>
  <c r="AJ59" i="8"/>
  <c r="AI59" i="8"/>
  <c r="AQ58" i="8"/>
  <c r="AP58" i="8"/>
  <c r="AO58" i="8"/>
  <c r="AN58" i="8"/>
  <c r="AM58" i="8"/>
  <c r="AL58" i="8"/>
  <c r="AK58" i="8"/>
  <c r="AJ58" i="8"/>
  <c r="AI58" i="8"/>
  <c r="AQ57" i="8"/>
  <c r="AP57" i="8"/>
  <c r="AO57" i="8"/>
  <c r="AN57" i="8"/>
  <c r="AM57" i="8"/>
  <c r="AL57" i="8"/>
  <c r="AK57" i="8"/>
  <c r="AJ57" i="8"/>
  <c r="AI57" i="8"/>
  <c r="AQ56" i="8"/>
  <c r="AP56" i="8"/>
  <c r="AO56" i="8"/>
  <c r="AN56" i="8"/>
  <c r="AM56" i="8"/>
  <c r="AL56" i="8"/>
  <c r="AK56" i="8"/>
  <c r="AJ56" i="8"/>
  <c r="AI56" i="8"/>
  <c r="AK55" i="8"/>
  <c r="AJ55" i="8"/>
  <c r="Q52" i="8"/>
  <c r="P52" i="8"/>
  <c r="O52" i="8"/>
  <c r="N52" i="8"/>
  <c r="M52" i="8"/>
  <c r="L52" i="8"/>
  <c r="K52" i="8"/>
  <c r="J52" i="8"/>
  <c r="Q51" i="8"/>
  <c r="P51" i="8"/>
  <c r="O51" i="8"/>
  <c r="N51" i="8"/>
  <c r="M51" i="8"/>
  <c r="L51" i="8"/>
  <c r="K51" i="8"/>
  <c r="J51" i="8"/>
  <c r="Q50" i="8"/>
  <c r="P50" i="8"/>
  <c r="O50" i="8"/>
  <c r="N50" i="8"/>
  <c r="M50" i="8"/>
  <c r="L50" i="8"/>
  <c r="K50" i="8"/>
  <c r="J50" i="8"/>
  <c r="Q49" i="8"/>
  <c r="P49" i="8"/>
  <c r="O49" i="8"/>
  <c r="N49" i="8"/>
  <c r="M49" i="8"/>
  <c r="L49" i="8"/>
  <c r="K49" i="8"/>
  <c r="J49" i="8"/>
  <c r="L48" i="8"/>
  <c r="K48" i="8"/>
  <c r="AQ46" i="8"/>
  <c r="AP46" i="8"/>
  <c r="AO46" i="8"/>
  <c r="AN46" i="8"/>
  <c r="AM46" i="8"/>
  <c r="AL46" i="8"/>
  <c r="AK46" i="8"/>
  <c r="AJ46" i="8"/>
  <c r="AI46" i="8"/>
  <c r="AQ45" i="8"/>
  <c r="AP45" i="8"/>
  <c r="AO45" i="8"/>
  <c r="AN45" i="8"/>
  <c r="AM45" i="8"/>
  <c r="AL45" i="8"/>
  <c r="AK45" i="8"/>
  <c r="AJ45" i="8"/>
  <c r="AI45" i="8"/>
  <c r="AQ44" i="8"/>
  <c r="AP44" i="8"/>
  <c r="AO44" i="8"/>
  <c r="AN44" i="8"/>
  <c r="AM44" i="8"/>
  <c r="AL44" i="8"/>
  <c r="AK44" i="8"/>
  <c r="AJ44" i="8"/>
  <c r="AI44" i="8"/>
  <c r="AQ43" i="8"/>
  <c r="AP43" i="8"/>
  <c r="AO43" i="8"/>
  <c r="AN43" i="8"/>
  <c r="AM43" i="8"/>
  <c r="AL43" i="8"/>
  <c r="AK43" i="8"/>
  <c r="AJ43" i="8"/>
  <c r="AI43" i="8"/>
  <c r="AQ42" i="8"/>
  <c r="AP42" i="8"/>
  <c r="AO42" i="8"/>
  <c r="AN42" i="8"/>
  <c r="AM42" i="8"/>
  <c r="AL42" i="8"/>
  <c r="AK42" i="8"/>
  <c r="AJ42" i="8"/>
  <c r="AI42" i="8"/>
  <c r="AK41" i="8"/>
  <c r="AJ41" i="8"/>
  <c r="Q38" i="8"/>
  <c r="P38" i="8"/>
  <c r="O38" i="8"/>
  <c r="N38" i="8"/>
  <c r="M38" i="8"/>
  <c r="L38" i="8"/>
  <c r="K38" i="8"/>
  <c r="J38" i="8"/>
  <c r="Q37" i="8"/>
  <c r="P37" i="8"/>
  <c r="O37" i="8"/>
  <c r="N37" i="8"/>
  <c r="M37" i="8"/>
  <c r="L37" i="8"/>
  <c r="K37" i="8"/>
  <c r="J37" i="8"/>
  <c r="Q36" i="8"/>
  <c r="P36" i="8"/>
  <c r="O36" i="8"/>
  <c r="N36" i="8"/>
  <c r="M36" i="8"/>
  <c r="L36" i="8"/>
  <c r="K36" i="8"/>
  <c r="J36" i="8"/>
  <c r="Q35" i="8"/>
  <c r="P35" i="8"/>
  <c r="O35" i="8"/>
  <c r="N35" i="8"/>
  <c r="M35" i="8"/>
  <c r="L35" i="8"/>
  <c r="K35" i="8"/>
  <c r="J35" i="8"/>
  <c r="L34" i="8"/>
  <c r="K34" i="8"/>
  <c r="AQ32" i="8"/>
  <c r="AP32" i="8"/>
  <c r="AO32" i="8"/>
  <c r="AN32" i="8"/>
  <c r="AM32" i="8"/>
  <c r="AL32" i="8"/>
  <c r="AK32" i="8"/>
  <c r="AJ32" i="8"/>
  <c r="AI32" i="8"/>
  <c r="AQ31" i="8"/>
  <c r="AP31" i="8"/>
  <c r="AO31" i="8"/>
  <c r="AN31" i="8"/>
  <c r="AM31" i="8"/>
  <c r="AL31" i="8"/>
  <c r="AK31" i="8"/>
  <c r="AJ31" i="8"/>
  <c r="AI31" i="8"/>
  <c r="AQ30" i="8"/>
  <c r="AP30" i="8"/>
  <c r="AO30" i="8"/>
  <c r="AN30" i="8"/>
  <c r="AM30" i="8"/>
  <c r="AL30" i="8"/>
  <c r="AK30" i="8"/>
  <c r="AJ30" i="8"/>
  <c r="AI30" i="8"/>
  <c r="AQ29" i="8"/>
  <c r="AP29" i="8"/>
  <c r="AO29" i="8"/>
  <c r="AN29" i="8"/>
  <c r="AM29" i="8"/>
  <c r="AL29" i="8"/>
  <c r="AK29" i="8"/>
  <c r="AJ29" i="8"/>
  <c r="AI29" i="8"/>
  <c r="AQ28" i="8"/>
  <c r="AP28" i="8"/>
  <c r="AO28" i="8"/>
  <c r="AN28" i="8"/>
  <c r="AM28" i="8"/>
  <c r="AL28" i="8"/>
  <c r="AK28" i="8"/>
  <c r="AJ28" i="8"/>
  <c r="AI28" i="8"/>
  <c r="AK27" i="8"/>
  <c r="AJ27" i="8"/>
  <c r="AF13" i="8"/>
  <c r="Q8" i="8"/>
  <c r="P8" i="8"/>
  <c r="O8" i="8"/>
  <c r="N8" i="8"/>
  <c r="M8" i="8"/>
  <c r="AK74" i="8"/>
  <c r="D15" i="1" l="1"/>
  <c r="I3" i="6"/>
  <c r="J3" i="6"/>
  <c r="K3" i="6"/>
  <c r="I4" i="6"/>
  <c r="J4" i="6"/>
  <c r="K4" i="6"/>
  <c r="I5" i="6"/>
  <c r="J5" i="6"/>
  <c r="K5" i="6"/>
  <c r="I6" i="6"/>
  <c r="J6" i="6"/>
  <c r="K6" i="6"/>
  <c r="I7" i="6"/>
  <c r="J7" i="6"/>
  <c r="K7" i="6"/>
  <c r="I8" i="6"/>
  <c r="J8" i="6"/>
  <c r="K8" i="6"/>
  <c r="I9" i="6"/>
  <c r="J9" i="6"/>
  <c r="K9" i="6"/>
  <c r="I10" i="6"/>
  <c r="J10" i="6"/>
  <c r="K10" i="6"/>
  <c r="I11" i="6"/>
  <c r="J11" i="6"/>
  <c r="K11" i="6"/>
  <c r="I12" i="6"/>
  <c r="J12" i="6"/>
  <c r="K12" i="6"/>
  <c r="I13" i="6"/>
  <c r="J13" i="6"/>
  <c r="K13" i="6"/>
  <c r="I14" i="6"/>
  <c r="J14" i="6"/>
  <c r="K14" i="6"/>
  <c r="I15" i="6"/>
  <c r="J15" i="6"/>
  <c r="K15" i="6"/>
  <c r="I16" i="6"/>
  <c r="J16" i="6"/>
  <c r="K16" i="6"/>
  <c r="I17" i="6"/>
  <c r="J17" i="6"/>
  <c r="K17" i="6"/>
  <c r="I18" i="6"/>
  <c r="J18" i="6"/>
  <c r="K18" i="6"/>
  <c r="I19" i="6"/>
  <c r="J19" i="6"/>
  <c r="K19" i="6"/>
  <c r="I20" i="6"/>
  <c r="J20" i="6"/>
  <c r="K20" i="6"/>
  <c r="I21" i="6"/>
  <c r="J21" i="6"/>
  <c r="K21" i="6"/>
  <c r="K2" i="6"/>
  <c r="J2" i="6"/>
  <c r="I2" i="6"/>
  <c r="AK76" i="8" l="1"/>
  <c r="H76" i="8" l="1"/>
  <c r="H74" i="8"/>
  <c r="AG70" i="8"/>
  <c r="J20" i="8"/>
  <c r="AI13" i="8"/>
  <c r="H70" i="8"/>
  <c r="R20" i="8" l="1"/>
  <c r="Q20" i="8"/>
  <c r="P20" i="8"/>
  <c r="O20" i="8"/>
  <c r="N20" i="8"/>
  <c r="M20" i="8"/>
  <c r="AQ13" i="8" l="1"/>
  <c r="AP13" i="8"/>
  <c r="AO13" i="8"/>
  <c r="AN13" i="8"/>
  <c r="AM13" i="8"/>
  <c r="AL13" i="8"/>
  <c r="L24" i="8" l="1"/>
  <c r="K24" i="8"/>
  <c r="J24" i="8"/>
  <c r="L23" i="8"/>
  <c r="K23" i="8"/>
  <c r="J23" i="8"/>
  <c r="L22" i="8"/>
  <c r="K22" i="8"/>
  <c r="J22" i="8"/>
  <c r="L21" i="8"/>
  <c r="K21" i="8"/>
  <c r="J21" i="8"/>
  <c r="L20" i="8"/>
  <c r="K20" i="8"/>
  <c r="AK18" i="8"/>
  <c r="AJ18" i="8"/>
  <c r="AI18" i="8"/>
  <c r="AK17" i="8"/>
  <c r="AJ17" i="8"/>
  <c r="AI17" i="8"/>
  <c r="AK16" i="8"/>
  <c r="AJ16" i="8"/>
  <c r="AI16" i="8"/>
  <c r="AK15" i="8"/>
  <c r="AJ15" i="8"/>
  <c r="AI15" i="8"/>
  <c r="AK14" i="8"/>
  <c r="AJ14" i="8"/>
  <c r="AI14" i="8"/>
  <c r="AK13" i="8"/>
  <c r="AJ13" i="8"/>
  <c r="AQ18" i="8" l="1"/>
  <c r="AP18" i="8"/>
  <c r="AO18" i="8"/>
  <c r="AN18" i="8"/>
  <c r="AM18" i="8"/>
  <c r="AL18" i="8"/>
  <c r="AQ17" i="8"/>
  <c r="AP17" i="8"/>
  <c r="AO17" i="8"/>
  <c r="AN17" i="8"/>
  <c r="AM17" i="8"/>
  <c r="AL17" i="8"/>
  <c r="AQ16" i="8"/>
  <c r="AP16" i="8"/>
  <c r="AO16" i="8"/>
  <c r="AN16" i="8"/>
  <c r="AM16" i="8"/>
  <c r="AL16" i="8"/>
  <c r="AQ15" i="8"/>
  <c r="AP15" i="8"/>
  <c r="AO15" i="8"/>
  <c r="AN15" i="8"/>
  <c r="AM15" i="8"/>
  <c r="AL15" i="8"/>
  <c r="AQ14" i="8"/>
  <c r="AP14" i="8"/>
  <c r="AO14" i="8"/>
  <c r="AN14" i="8"/>
  <c r="AM14" i="8"/>
  <c r="AL14" i="8"/>
  <c r="Q24" i="8"/>
  <c r="P24" i="8"/>
  <c r="O24" i="8"/>
  <c r="N24" i="8"/>
  <c r="M24" i="8"/>
  <c r="Q23" i="8"/>
  <c r="P23" i="8"/>
  <c r="O23" i="8"/>
  <c r="N23" i="8"/>
  <c r="M23" i="8"/>
  <c r="Q22" i="8"/>
  <c r="P22" i="8"/>
  <c r="O22" i="8"/>
  <c r="N22" i="8"/>
  <c r="M22" i="8"/>
  <c r="Q21" i="8"/>
  <c r="P21" i="8"/>
  <c r="O21" i="8"/>
  <c r="N21" i="8"/>
  <c r="M21" i="8"/>
  <c r="H72" i="8" l="1"/>
  <c r="U20" i="8"/>
  <c r="T20" i="8"/>
  <c r="S20" i="8"/>
  <c r="X15" i="8"/>
  <c r="O15" i="8"/>
  <c r="BA13" i="8"/>
  <c r="AZ13" i="8"/>
  <c r="AY13" i="8"/>
  <c r="AX13" i="8"/>
  <c r="AW13" i="8"/>
  <c r="AV13" i="8"/>
  <c r="AU13" i="8"/>
  <c r="AT13" i="8"/>
  <c r="AS13" i="8"/>
  <c r="AR13" i="8"/>
  <c r="X13" i="8"/>
  <c r="O13" i="8"/>
  <c r="M13" i="8"/>
  <c r="L13" i="8"/>
  <c r="K13" i="8"/>
  <c r="J13" i="8"/>
  <c r="I13" i="8"/>
  <c r="H13" i="8"/>
  <c r="G13" i="8"/>
  <c r="F13" i="8"/>
  <c r="E13" i="8"/>
  <c r="D13" i="8"/>
  <c r="D14" i="1" l="1"/>
  <c r="D16" i="1"/>
  <c r="D17" i="1"/>
  <c r="D18" i="1"/>
  <c r="D19" i="1"/>
  <c r="D20" i="1"/>
  <c r="D21" i="1"/>
  <c r="D22" i="1"/>
  <c r="D23" i="1"/>
  <c r="D24" i="1"/>
  <c r="D25" i="1"/>
  <c r="D26" i="1"/>
  <c r="D27" i="1"/>
  <c r="D28" i="1"/>
  <c r="D29" i="1"/>
  <c r="D30" i="1"/>
  <c r="D31" i="1"/>
  <c r="D32" i="1"/>
  <c r="D33" i="1"/>
  <c r="D34" i="1"/>
</calcChain>
</file>

<file path=xl/sharedStrings.xml><?xml version="1.0" encoding="utf-8"?>
<sst xmlns="http://schemas.openxmlformats.org/spreadsheetml/2006/main" count="653" uniqueCount="113">
  <si>
    <t>通番</t>
    <rPh sb="0" eb="1">
      <t>ツウ</t>
    </rPh>
    <phoneticPr fontId="1"/>
  </si>
  <si>
    <t>加入者番号</t>
    <rPh sb="0" eb="3">
      <t>カニュウシャ</t>
    </rPh>
    <rPh sb="3" eb="5">
      <t>バンゴウ</t>
    </rPh>
    <phoneticPr fontId="1"/>
  </si>
  <si>
    <t>氏
（漢字）</t>
    <rPh sb="0" eb="1">
      <t>シ</t>
    </rPh>
    <rPh sb="3" eb="5">
      <t>カンジ</t>
    </rPh>
    <phoneticPr fontId="1"/>
  </si>
  <si>
    <t>名
（漢字）</t>
    <rPh sb="0" eb="1">
      <t>ナ</t>
    </rPh>
    <rPh sb="3" eb="5">
      <t>カンジ</t>
    </rPh>
    <phoneticPr fontId="1"/>
  </si>
  <si>
    <t>氏
（カナ）</t>
    <rPh sb="0" eb="1">
      <t>シ</t>
    </rPh>
    <phoneticPr fontId="1"/>
  </si>
  <si>
    <t>名
（カナ）</t>
    <rPh sb="0" eb="1">
      <t>ナ</t>
    </rPh>
    <phoneticPr fontId="1"/>
  </si>
  <si>
    <t>生年月日</t>
    <rPh sb="0" eb="2">
      <t>セイネン</t>
    </rPh>
    <rPh sb="2" eb="4">
      <t>ガッピ</t>
    </rPh>
    <phoneticPr fontId="1"/>
  </si>
  <si>
    <t>性別</t>
    <rPh sb="0" eb="2">
      <t>セイベツ</t>
    </rPh>
    <phoneticPr fontId="1"/>
  </si>
  <si>
    <t>花子</t>
    <rPh sb="0" eb="2">
      <t>ハナコ</t>
    </rPh>
    <phoneticPr fontId="1"/>
  </si>
  <si>
    <t>基礎年金番号</t>
    <rPh sb="0" eb="2">
      <t>キソ</t>
    </rPh>
    <rPh sb="2" eb="4">
      <t>ネンキン</t>
    </rPh>
    <rPh sb="4" eb="6">
      <t>バンゴウ</t>
    </rPh>
    <phoneticPr fontId="1"/>
  </si>
  <si>
    <t>－</t>
    <phoneticPr fontId="1"/>
  </si>
  <si>
    <t>女</t>
    <rPh sb="0" eb="1">
      <t>オンナ</t>
    </rPh>
    <phoneticPr fontId="1"/>
  </si>
  <si>
    <t xml:space="preserve"> </t>
    <phoneticPr fontId="1"/>
  </si>
  <si>
    <t>取得事由</t>
    <rPh sb="0" eb="2">
      <t>シュトク</t>
    </rPh>
    <rPh sb="2" eb="4">
      <t>ジユウ</t>
    </rPh>
    <phoneticPr fontId="1"/>
  </si>
  <si>
    <t>新規加入</t>
    <rPh sb="0" eb="2">
      <t>シンキ</t>
    </rPh>
    <rPh sb="2" eb="4">
      <t>カニュウ</t>
    </rPh>
    <phoneticPr fontId="1"/>
  </si>
  <si>
    <t>基準給与
（標準報酬月額）</t>
    <rPh sb="0" eb="2">
      <t>キジュン</t>
    </rPh>
    <rPh sb="2" eb="4">
      <t>キュウヨ</t>
    </rPh>
    <rPh sb="6" eb="8">
      <t>ヒョウジュン</t>
    </rPh>
    <rPh sb="8" eb="10">
      <t>ホウシュウ</t>
    </rPh>
    <rPh sb="10" eb="12">
      <t>ゲツガク</t>
    </rPh>
    <phoneticPr fontId="1"/>
  </si>
  <si>
    <t>事業所番号</t>
    <rPh sb="0" eb="3">
      <t>ジギョウショ</t>
    </rPh>
    <rPh sb="3" eb="5">
      <t>バンゴウ</t>
    </rPh>
    <phoneticPr fontId="1"/>
  </si>
  <si>
    <t>事業所名称</t>
    <rPh sb="0" eb="3">
      <t>ジギョウショ</t>
    </rPh>
    <rPh sb="3" eb="5">
      <t>メイショウ</t>
    </rPh>
    <phoneticPr fontId="1"/>
  </si>
  <si>
    <t>事業主氏名</t>
    <rPh sb="0" eb="3">
      <t>ジギョウヌシ</t>
    </rPh>
    <rPh sb="3" eb="5">
      <t>シメイ</t>
    </rPh>
    <phoneticPr fontId="1"/>
  </si>
  <si>
    <t>電話番号</t>
    <rPh sb="0" eb="2">
      <t>デンワ</t>
    </rPh>
    <rPh sb="2" eb="4">
      <t>バンゴウ</t>
    </rPh>
    <phoneticPr fontId="1"/>
  </si>
  <si>
    <t>0011</t>
    <phoneticPr fontId="1"/>
  </si>
  <si>
    <t>056789</t>
    <phoneticPr fontId="1"/>
  </si>
  <si>
    <t>千円</t>
    <rPh sb="0" eb="2">
      <t>センエン</t>
    </rPh>
    <phoneticPr fontId="1"/>
  </si>
  <si>
    <t xml:space="preserve"> 加 入 者 資 格 取 得 届 </t>
    <phoneticPr fontId="5"/>
  </si>
  <si>
    <t>確定給付企業年金</t>
    <rPh sb="0" eb="8">
      <t>カクテイキュウフキギョウネンキン</t>
    </rPh>
    <phoneticPr fontId="5"/>
  </si>
  <si>
    <t>頁番号</t>
    <rPh sb="0" eb="1">
      <t>ページ</t>
    </rPh>
    <rPh sb="1" eb="3">
      <t>バンゴウ</t>
    </rPh>
    <phoneticPr fontId="5"/>
  </si>
  <si>
    <t>委託者番号</t>
    <rPh sb="0" eb="3">
      <t>イタクシャ</t>
    </rPh>
    <rPh sb="3" eb="5">
      <t>バンゴウ</t>
    </rPh>
    <phoneticPr fontId="5"/>
  </si>
  <si>
    <t>事業所番号</t>
    <rPh sb="0" eb="3">
      <t>ジギョウショ</t>
    </rPh>
    <rPh sb="3" eb="5">
      <t>バンゴウ</t>
    </rPh>
    <phoneticPr fontId="5"/>
  </si>
  <si>
    <t>加入者番号</t>
    <rPh sb="0" eb="5">
      <t>カニュウシャバンゴウ</t>
    </rPh>
    <phoneticPr fontId="5"/>
  </si>
  <si>
    <t>加入者氏名</t>
    <rPh sb="0" eb="3">
      <t>カニュウシャ</t>
    </rPh>
    <rPh sb="3" eb="5">
      <t>シメイ</t>
    </rPh>
    <phoneticPr fontId="5"/>
  </si>
  <si>
    <t>生年月日</t>
    <rPh sb="0" eb="4">
      <t>セイネンガッピ</t>
    </rPh>
    <phoneticPr fontId="5"/>
  </si>
  <si>
    <t>性別</t>
    <rPh sb="0" eb="2">
      <t>セイベツ</t>
    </rPh>
    <phoneticPr fontId="5"/>
  </si>
  <si>
    <t>基礎年金番号</t>
    <rPh sb="0" eb="6">
      <t>キソネンキンバンゴウ</t>
    </rPh>
    <phoneticPr fontId="5"/>
  </si>
  <si>
    <t>カナ</t>
    <phoneticPr fontId="5"/>
  </si>
  <si>
    <t>(氏)</t>
    <rPh sb="1" eb="2">
      <t>シ</t>
    </rPh>
    <phoneticPr fontId="5"/>
  </si>
  <si>
    <t>(名)</t>
    <rPh sb="1" eb="2">
      <t>メイ</t>
    </rPh>
    <phoneticPr fontId="5"/>
  </si>
  <si>
    <t>基準給与（標準報酬月額）</t>
    <rPh sb="0" eb="2">
      <t>キジュン</t>
    </rPh>
    <rPh sb="2" eb="4">
      <t>キュウヨ</t>
    </rPh>
    <rPh sb="5" eb="7">
      <t>ヒョウジュン</t>
    </rPh>
    <rPh sb="7" eb="9">
      <t>ホウシュウ</t>
    </rPh>
    <rPh sb="9" eb="11">
      <t>ゲツガク</t>
    </rPh>
    <phoneticPr fontId="5"/>
  </si>
  <si>
    <t>取得事由</t>
    <rPh sb="0" eb="2">
      <t>シュトク</t>
    </rPh>
    <rPh sb="2" eb="4">
      <t>ジユウ</t>
    </rPh>
    <phoneticPr fontId="5"/>
  </si>
  <si>
    <t>基金使用欄</t>
    <rPh sb="0" eb="2">
      <t>キキン</t>
    </rPh>
    <rPh sb="2" eb="4">
      <t>シヨウ</t>
    </rPh>
    <rPh sb="4" eb="5">
      <t>ラン</t>
    </rPh>
    <phoneticPr fontId="5"/>
  </si>
  <si>
    <t>新規
加入</t>
    <rPh sb="0" eb="2">
      <t>シンキ</t>
    </rPh>
    <rPh sb="3" eb="5">
      <t>カニュウ</t>
    </rPh>
    <phoneticPr fontId="5"/>
  </si>
  <si>
    <t>再加入</t>
    <rPh sb="0" eb="3">
      <t>サイカニュウ</t>
    </rPh>
    <phoneticPr fontId="5"/>
  </si>
  <si>
    <t>事業所間
異　動</t>
    <rPh sb="5" eb="6">
      <t>イ</t>
    </rPh>
    <rPh sb="7" eb="8">
      <t>ドウ</t>
    </rPh>
    <phoneticPr fontId="5"/>
  </si>
  <si>
    <t>円</t>
    <rPh sb="0" eb="1">
      <t>エン</t>
    </rPh>
    <phoneticPr fontId="5"/>
  </si>
  <si>
    <t>事業所所在地</t>
    <rPh sb="0" eb="3">
      <t>ジギョウショ</t>
    </rPh>
    <rPh sb="3" eb="6">
      <t>ショザイチ</t>
    </rPh>
    <phoneticPr fontId="5"/>
  </si>
  <si>
    <t>受付日付印</t>
    <rPh sb="0" eb="2">
      <t>ウケツケ</t>
    </rPh>
    <rPh sb="2" eb="5">
      <t>ヒヅケイン</t>
    </rPh>
    <phoneticPr fontId="5"/>
  </si>
  <si>
    <t>事業所名称</t>
    <rPh sb="0" eb="3">
      <t>ジギョウショ</t>
    </rPh>
    <rPh sb="3" eb="5">
      <t>メイショウ</t>
    </rPh>
    <phoneticPr fontId="5"/>
  </si>
  <si>
    <t>事業主氏名</t>
    <rPh sb="0" eb="3">
      <t>ジギョウヌシ</t>
    </rPh>
    <rPh sb="3" eb="5">
      <t>シメイ</t>
    </rPh>
    <phoneticPr fontId="5"/>
  </si>
  <si>
    <t>電話</t>
    <rPh sb="0" eb="2">
      <t>デンワ</t>
    </rPh>
    <phoneticPr fontId="5"/>
  </si>
  <si>
    <t>男</t>
    <rPh sb="0" eb="1">
      <t>オトコ</t>
    </rPh>
    <phoneticPr fontId="1"/>
  </si>
  <si>
    <t>事業所間異動</t>
    <phoneticPr fontId="1"/>
  </si>
  <si>
    <t>再加入</t>
    <phoneticPr fontId="1"/>
  </si>
  <si>
    <t>提出日</t>
    <rPh sb="0" eb="2">
      <t>テイシュツ</t>
    </rPh>
    <rPh sb="2" eb="3">
      <t>ヒ</t>
    </rPh>
    <phoneticPr fontId="1"/>
  </si>
  <si>
    <t>提出</t>
    <rPh sb="0" eb="2">
      <t>テイシュツ</t>
    </rPh>
    <phoneticPr fontId="1"/>
  </si>
  <si>
    <t>入力状況</t>
    <rPh sb="0" eb="2">
      <t>ニュウリョク</t>
    </rPh>
    <rPh sb="2" eb="4">
      <t>ジョウキョウ</t>
    </rPh>
    <phoneticPr fontId="1"/>
  </si>
  <si>
    <t>新規加入</t>
    <rPh sb="0" eb="2">
      <t>シンキ</t>
    </rPh>
    <rPh sb="2" eb="4">
      <t>カニュウ</t>
    </rPh>
    <phoneticPr fontId="1"/>
  </si>
  <si>
    <t>再加入</t>
    <rPh sb="0" eb="3">
      <t>サイカニュウ</t>
    </rPh>
    <phoneticPr fontId="1"/>
  </si>
  <si>
    <t>事業所間異動</t>
    <rPh sb="0" eb="3">
      <t>ジギョウショ</t>
    </rPh>
    <rPh sb="3" eb="4">
      <t>アイダ</t>
    </rPh>
    <rPh sb="4" eb="6">
      <t>イドウ</t>
    </rPh>
    <phoneticPr fontId="1"/>
  </si>
  <si>
    <t>事業所所在地</t>
    <rPh sb="0" eb="3">
      <t>ジギョウショ</t>
    </rPh>
    <rPh sb="3" eb="6">
      <t>ショザイチ</t>
    </rPh>
    <phoneticPr fontId="1"/>
  </si>
  <si>
    <t>作成に際してのご注意事項</t>
    <rPh sb="0" eb="2">
      <t>サクセイ</t>
    </rPh>
    <rPh sb="3" eb="4">
      <t>サイ</t>
    </rPh>
    <rPh sb="8" eb="10">
      <t>チュウイ</t>
    </rPh>
    <rPh sb="10" eb="12">
      <t>ジコウ</t>
    </rPh>
    <phoneticPr fontId="1"/>
  </si>
  <si>
    <t>入力例の行は削除しないでください。</t>
    <rPh sb="0" eb="2">
      <t>ニュウリョク</t>
    </rPh>
    <rPh sb="2" eb="3">
      <t>レイ</t>
    </rPh>
    <rPh sb="4" eb="5">
      <t>ギョウ</t>
    </rPh>
    <rPh sb="6" eb="8">
      <t>サクジョ</t>
    </rPh>
    <phoneticPr fontId="1"/>
  </si>
  <si>
    <t>項目について</t>
    <rPh sb="0" eb="2">
      <t>コウモク</t>
    </rPh>
    <phoneticPr fontId="1"/>
  </si>
  <si>
    <t>通番</t>
    <rPh sb="0" eb="2">
      <t>ツウバン</t>
    </rPh>
    <phoneticPr fontId="1"/>
  </si>
  <si>
    <t>生年月日を入力してください。</t>
    <rPh sb="0" eb="2">
      <t>セイネン</t>
    </rPh>
    <rPh sb="2" eb="4">
      <t>ガッピ</t>
    </rPh>
    <rPh sb="5" eb="7">
      <t>ニュウリョク</t>
    </rPh>
    <phoneticPr fontId="1"/>
  </si>
  <si>
    <t>基準給与（標準報酬月額）</t>
    <rPh sb="0" eb="2">
      <t>キジュン</t>
    </rPh>
    <rPh sb="2" eb="4">
      <t>キュウヨ</t>
    </rPh>
    <rPh sb="5" eb="7">
      <t>ヒョウジュン</t>
    </rPh>
    <rPh sb="7" eb="9">
      <t>ホウシュウ</t>
    </rPh>
    <rPh sb="9" eb="11">
      <t>ゲツガク</t>
    </rPh>
    <phoneticPr fontId="1"/>
  </si>
  <si>
    <t>・</t>
    <phoneticPr fontId="1"/>
  </si>
  <si>
    <t>「入力」シートに必要事項を入力し、「印刷」シートを印刷の上、当基金までご提出ください。</t>
    <rPh sb="1" eb="3">
      <t>ニュウリョク</t>
    </rPh>
    <rPh sb="8" eb="10">
      <t>ヒツヨウ</t>
    </rPh>
    <rPh sb="10" eb="12">
      <t>ジコウ</t>
    </rPh>
    <rPh sb="13" eb="15">
      <t>ニュウリョク</t>
    </rPh>
    <rPh sb="18" eb="20">
      <t>インサツ</t>
    </rPh>
    <rPh sb="25" eb="27">
      <t>インサツ</t>
    </rPh>
    <rPh sb="28" eb="29">
      <t>ウエ</t>
    </rPh>
    <rPh sb="30" eb="31">
      <t>トウ</t>
    </rPh>
    <rPh sb="31" eb="33">
      <t>キキン</t>
    </rPh>
    <rPh sb="36" eb="38">
      <t>テイシュツ</t>
    </rPh>
    <phoneticPr fontId="1"/>
  </si>
  <si>
    <t>なお、「入力」シートの一部または全てに入力を行わないまま「印刷」シートを印刷することで、一部または全てを手書きしてご提出いただくことも可能です。</t>
    <rPh sb="4" eb="6">
      <t>ニュウリョク</t>
    </rPh>
    <rPh sb="11" eb="13">
      <t>イチブ</t>
    </rPh>
    <rPh sb="16" eb="17">
      <t>スベ</t>
    </rPh>
    <rPh sb="19" eb="21">
      <t>ニュウリョク</t>
    </rPh>
    <rPh sb="22" eb="23">
      <t>オコナ</t>
    </rPh>
    <rPh sb="29" eb="31">
      <t>インサツ</t>
    </rPh>
    <rPh sb="36" eb="38">
      <t>インサツ</t>
    </rPh>
    <rPh sb="44" eb="46">
      <t>イチブ</t>
    </rPh>
    <rPh sb="49" eb="50">
      <t>スベ</t>
    </rPh>
    <rPh sb="52" eb="54">
      <t>テガ</t>
    </rPh>
    <rPh sb="58" eb="60">
      <t>テイシュツ</t>
    </rPh>
    <rPh sb="67" eb="69">
      <t>カノウ</t>
    </rPh>
    <phoneticPr fontId="1"/>
  </si>
  <si>
    <t>事業所の情報を入力してください。</t>
    <rPh sb="0" eb="3">
      <t>ジギョウショ</t>
    </rPh>
    <rPh sb="4" eb="6">
      <t>ジョウホウ</t>
    </rPh>
    <rPh sb="7" eb="9">
      <t>ニュウリョク</t>
    </rPh>
    <phoneticPr fontId="1"/>
  </si>
  <si>
    <t>提出日</t>
    <rPh sb="0" eb="2">
      <t>テイシュツ</t>
    </rPh>
    <rPh sb="2" eb="3">
      <t>ビ</t>
    </rPh>
    <phoneticPr fontId="1"/>
  </si>
  <si>
    <t>氏（漢字）・名（漢字）</t>
    <rPh sb="0" eb="1">
      <t>シ</t>
    </rPh>
    <rPh sb="2" eb="4">
      <t>カンジ</t>
    </rPh>
    <rPh sb="6" eb="7">
      <t>メイ</t>
    </rPh>
    <rPh sb="8" eb="10">
      <t>カンジ</t>
    </rPh>
    <phoneticPr fontId="1"/>
  </si>
  <si>
    <t>氏（カナ）・名（カナ）</t>
    <rPh sb="0" eb="1">
      <t>シ</t>
    </rPh>
    <rPh sb="6" eb="7">
      <t>メイ</t>
    </rPh>
    <phoneticPr fontId="1"/>
  </si>
  <si>
    <t>提出年月日を入力してください。</t>
    <rPh sb="0" eb="2">
      <t>テイシュツ</t>
    </rPh>
    <rPh sb="2" eb="5">
      <t>ネンガッピ</t>
    </rPh>
    <rPh sb="6" eb="8">
      <t>ニュウリョク</t>
    </rPh>
    <phoneticPr fontId="1"/>
  </si>
  <si>
    <t>基礎年金番号を4桁と6桁に分けて入力してください。
取得時に基礎年金番号が不明な場合は空欄でご提出ください。</t>
    <rPh sb="0" eb="2">
      <t>キソ</t>
    </rPh>
    <rPh sb="2" eb="4">
      <t>ネンキン</t>
    </rPh>
    <rPh sb="4" eb="6">
      <t>バンゴウ</t>
    </rPh>
    <rPh sb="8" eb="9">
      <t>ケタ</t>
    </rPh>
    <rPh sb="11" eb="12">
      <t>ケタ</t>
    </rPh>
    <rPh sb="13" eb="14">
      <t>ワ</t>
    </rPh>
    <rPh sb="16" eb="18">
      <t>ニュウリョク</t>
    </rPh>
    <rPh sb="26" eb="28">
      <t>シュトク</t>
    </rPh>
    <rPh sb="28" eb="29">
      <t>ジ</t>
    </rPh>
    <rPh sb="30" eb="32">
      <t>キソ</t>
    </rPh>
    <rPh sb="32" eb="34">
      <t>ネンキン</t>
    </rPh>
    <rPh sb="34" eb="36">
      <t>バンゴウ</t>
    </rPh>
    <rPh sb="37" eb="39">
      <t>フメイ</t>
    </rPh>
    <rPh sb="40" eb="42">
      <t>バアイ</t>
    </rPh>
    <rPh sb="43" eb="45">
      <t>クウラン</t>
    </rPh>
    <rPh sb="47" eb="49">
      <t>テイシュツ</t>
    </rPh>
    <phoneticPr fontId="1"/>
  </si>
  <si>
    <t>入力例</t>
    <rPh sb="0" eb="2">
      <t>ニュウリョク</t>
    </rPh>
    <rPh sb="2" eb="3">
      <t>レイ</t>
    </rPh>
    <phoneticPr fontId="1"/>
  </si>
  <si>
    <t>一度に、20件まで入力することが出来ます。</t>
    <rPh sb="0" eb="2">
      <t>イチド</t>
    </rPh>
    <rPh sb="6" eb="7">
      <t>ケン</t>
    </rPh>
    <rPh sb="9" eb="11">
      <t>ニュウリョク</t>
    </rPh>
    <rPh sb="16" eb="18">
      <t>デキ</t>
    </rPh>
    <phoneticPr fontId="1"/>
  </si>
  <si>
    <t>20件を超えて入力する場合は、「印刷」シートを印刷後、「入力」シートの内容を抹消して入力しなおしてください。</t>
    <rPh sb="2" eb="3">
      <t>ケン</t>
    </rPh>
    <rPh sb="4" eb="5">
      <t>コ</t>
    </rPh>
    <rPh sb="7" eb="9">
      <t>ニュウリョク</t>
    </rPh>
    <rPh sb="11" eb="13">
      <t>バアイ</t>
    </rPh>
    <rPh sb="16" eb="18">
      <t>インサツ</t>
    </rPh>
    <rPh sb="23" eb="25">
      <t>インサツ</t>
    </rPh>
    <rPh sb="25" eb="26">
      <t>ゴ</t>
    </rPh>
    <rPh sb="28" eb="30">
      <t>ニュウリョク</t>
    </rPh>
    <rPh sb="35" eb="37">
      <t>ナイヨウ</t>
    </rPh>
    <rPh sb="38" eb="40">
      <t>マッショウ</t>
    </rPh>
    <rPh sb="42" eb="44">
      <t>ニュウリョク</t>
    </rPh>
    <phoneticPr fontId="1"/>
  </si>
  <si>
    <t>「1」から「20」まで連番で番号が入力されてありますので、上から順にデータを作成してください。
なお、新規加入者については、この番号を元に加入者番号を当基金で付番します。</t>
    <rPh sb="11" eb="13">
      <t>レンバン</t>
    </rPh>
    <rPh sb="14" eb="16">
      <t>バンゴウ</t>
    </rPh>
    <rPh sb="17" eb="19">
      <t>ニュウリョク</t>
    </rPh>
    <rPh sb="29" eb="30">
      <t>ウエ</t>
    </rPh>
    <rPh sb="32" eb="33">
      <t>ジュン</t>
    </rPh>
    <rPh sb="38" eb="40">
      <t>サクセイ</t>
    </rPh>
    <rPh sb="79" eb="81">
      <t>フバン</t>
    </rPh>
    <phoneticPr fontId="1"/>
  </si>
  <si>
    <t>当基金にご提出いただく内容については、年金事務所より通知のあった内容と同様のものをご入力ください。</t>
    <rPh sb="0" eb="1">
      <t>トウ</t>
    </rPh>
    <rPh sb="1" eb="3">
      <t>キキン</t>
    </rPh>
    <rPh sb="5" eb="7">
      <t>テイシュツ</t>
    </rPh>
    <rPh sb="11" eb="13">
      <t>ナイヨウ</t>
    </rPh>
    <rPh sb="19" eb="21">
      <t>ネンキン</t>
    </rPh>
    <rPh sb="21" eb="23">
      <t>ジム</t>
    </rPh>
    <rPh sb="23" eb="24">
      <t>ショ</t>
    </rPh>
    <rPh sb="26" eb="28">
      <t>ツウチ</t>
    </rPh>
    <rPh sb="32" eb="34">
      <t>ナイヨウ</t>
    </rPh>
    <rPh sb="35" eb="37">
      <t>ドウヨウ</t>
    </rPh>
    <rPh sb="42" eb="44">
      <t>ニュウリョク</t>
    </rPh>
    <phoneticPr fontId="1"/>
  </si>
  <si>
    <r>
      <rPr>
        <b/>
        <sz val="14"/>
        <color rgb="FFFF0000"/>
        <rFont val="ＭＳ Ｐゴシック"/>
        <family val="3"/>
        <charset val="128"/>
        <scheme val="minor"/>
      </rPr>
      <t>加入者資格取得届　（紙面）</t>
    </r>
    <r>
      <rPr>
        <b/>
        <sz val="14"/>
        <color theme="1"/>
        <rFont val="ＭＳ Ｐゴシック"/>
        <family val="3"/>
        <charset val="128"/>
        <scheme val="minor"/>
      </rPr>
      <t>　作成要領</t>
    </r>
    <rPh sb="0" eb="2">
      <t>カニュウ</t>
    </rPh>
    <rPh sb="2" eb="3">
      <t>シャ</t>
    </rPh>
    <rPh sb="3" eb="5">
      <t>シカク</t>
    </rPh>
    <rPh sb="5" eb="7">
      <t>シュトク</t>
    </rPh>
    <rPh sb="7" eb="8">
      <t>トドケ</t>
    </rPh>
    <rPh sb="10" eb="12">
      <t>シメン</t>
    </rPh>
    <rPh sb="14" eb="16">
      <t>サクセイ</t>
    </rPh>
    <rPh sb="16" eb="18">
      <t>ヨウリョウ</t>
    </rPh>
    <phoneticPr fontId="1"/>
  </si>
  <si>
    <t>店番号</t>
    <rPh sb="0" eb="1">
      <t>ミセ</t>
    </rPh>
    <rPh sb="1" eb="3">
      <t>バンゴウ</t>
    </rPh>
    <phoneticPr fontId="1"/>
  </si>
  <si>
    <t>制度</t>
    <rPh sb="0" eb="2">
      <t>セイド</t>
    </rPh>
    <phoneticPr fontId="5"/>
  </si>
  <si>
    <t>異動種類</t>
    <rPh sb="0" eb="2">
      <t>イドウ</t>
    </rPh>
    <rPh sb="2" eb="4">
      <t>シュルイ</t>
    </rPh>
    <phoneticPr fontId="5"/>
  </si>
  <si>
    <t>06</t>
    <phoneticPr fontId="5"/>
  </si>
  <si>
    <t>09</t>
    <phoneticPr fontId="5"/>
  </si>
  <si>
    <t>08</t>
    <phoneticPr fontId="5"/>
  </si>
  <si>
    <t>通番</t>
    <rPh sb="0" eb="1">
      <t>ツウ</t>
    </rPh>
    <phoneticPr fontId="5"/>
  </si>
  <si>
    <t>経過措置(1)</t>
    <rPh sb="0" eb="2">
      <t>ケイカ</t>
    </rPh>
    <rPh sb="2" eb="4">
      <t>ソチ</t>
    </rPh>
    <phoneticPr fontId="5"/>
  </si>
  <si>
    <t>みなし適用開始日(1)</t>
    <rPh sb="3" eb="5">
      <t>テキヨウ</t>
    </rPh>
    <rPh sb="5" eb="7">
      <t>カイシ</t>
    </rPh>
    <rPh sb="7" eb="8">
      <t>ビ</t>
    </rPh>
    <phoneticPr fontId="5"/>
  </si>
  <si>
    <t>事務担当者氏名</t>
    <rPh sb="0" eb="2">
      <t>ジム</t>
    </rPh>
    <rPh sb="2" eb="5">
      <t>タントウシャ</t>
    </rPh>
    <rPh sb="5" eb="7">
      <t>シメイ</t>
    </rPh>
    <phoneticPr fontId="1"/>
  </si>
  <si>
    <t>事務担当者氏名・電話番号</t>
    <rPh sb="0" eb="2">
      <t>ジム</t>
    </rPh>
    <rPh sb="2" eb="5">
      <t>タントウシャ</t>
    </rPh>
    <rPh sb="5" eb="7">
      <t>シメイ</t>
    </rPh>
    <rPh sb="8" eb="10">
      <t>デンワ</t>
    </rPh>
    <rPh sb="10" eb="12">
      <t>バンゴウ</t>
    </rPh>
    <phoneticPr fontId="1"/>
  </si>
  <si>
    <t>事業所番号・事業所所在地・事業所名称・
事業主氏名・電話番号</t>
    <rPh sb="0" eb="3">
      <t>ジギョウショ</t>
    </rPh>
    <rPh sb="3" eb="5">
      <t>バンゴウ</t>
    </rPh>
    <rPh sb="6" eb="9">
      <t>ジギョウショ</t>
    </rPh>
    <rPh sb="9" eb="12">
      <t>ショザイチ</t>
    </rPh>
    <rPh sb="13" eb="16">
      <t>ジギョウショ</t>
    </rPh>
    <rPh sb="16" eb="18">
      <t>メイショウ</t>
    </rPh>
    <rPh sb="20" eb="23">
      <t>ジギョウヌシ</t>
    </rPh>
    <rPh sb="23" eb="25">
      <t>シメイ</t>
    </rPh>
    <rPh sb="26" eb="28">
      <t>デンワ</t>
    </rPh>
    <rPh sb="28" eb="30">
      <t>バンゴウ</t>
    </rPh>
    <phoneticPr fontId="1"/>
  </si>
  <si>
    <t>事務担当者氏名</t>
    <rPh sb="0" eb="5">
      <t>ジムタントウシャ</t>
    </rPh>
    <rPh sb="5" eb="7">
      <t>シメイ</t>
    </rPh>
    <phoneticPr fontId="5"/>
  </si>
  <si>
    <t>IF(入力シート!R15=$F$1,"○","")</t>
    <phoneticPr fontId="1"/>
  </si>
  <si>
    <t>IF(入力シート!R15=$F$2,"○","")</t>
    <phoneticPr fontId="1"/>
  </si>
  <si>
    <t>IF(入力シート!R15=$F$3,"○","")</t>
    <phoneticPr fontId="1"/>
  </si>
  <si>
    <t>資格取得年月日
(入社日)</t>
    <rPh sb="0" eb="2">
      <t>シカク</t>
    </rPh>
    <rPh sb="2" eb="4">
      <t>シュトク</t>
    </rPh>
    <rPh sb="4" eb="7">
      <t>ネンガッピ</t>
    </rPh>
    <rPh sb="9" eb="12">
      <t>ニュウシャビ</t>
    </rPh>
    <phoneticPr fontId="1"/>
  </si>
  <si>
    <t>資格取得年月日（入社日）</t>
    <rPh sb="0" eb="2">
      <t>シカク</t>
    </rPh>
    <rPh sb="2" eb="4">
      <t>シュトク</t>
    </rPh>
    <rPh sb="4" eb="7">
      <t>ネンガッピ</t>
    </rPh>
    <rPh sb="8" eb="11">
      <t>ニュウシャビ</t>
    </rPh>
    <phoneticPr fontId="1"/>
  </si>
  <si>
    <t>資格取得年月日（入社日）</t>
    <rPh sb="0" eb="2">
      <t>シカク</t>
    </rPh>
    <rPh sb="2" eb="4">
      <t>シュトク</t>
    </rPh>
    <rPh sb="4" eb="7">
      <t>ネンガッピ</t>
    </rPh>
    <rPh sb="8" eb="11">
      <t>ニュウシャビ</t>
    </rPh>
    <phoneticPr fontId="5"/>
  </si>
  <si>
    <t>報道</t>
    <rPh sb="0" eb="2">
      <t>ホウドウ</t>
    </rPh>
    <phoneticPr fontId="1"/>
  </si>
  <si>
    <t>ホウドウ</t>
    <phoneticPr fontId="1"/>
  </si>
  <si>
    <t>ハナコ</t>
    <phoneticPr fontId="1"/>
  </si>
  <si>
    <t>「男」または「女」を入力（またはプルダウンから選択）してください。</t>
    <phoneticPr fontId="1"/>
  </si>
  <si>
    <t>資格取得年月日を入力してください。</t>
    <rPh sb="0" eb="2">
      <t>シカク</t>
    </rPh>
    <rPh sb="2" eb="4">
      <t>シュトク</t>
    </rPh>
    <rPh sb="4" eb="7">
      <t>ネンガッピ</t>
    </rPh>
    <rPh sb="8" eb="10">
      <t>ニュウリョク</t>
    </rPh>
    <phoneticPr fontId="1"/>
  </si>
  <si>
    <t>A</t>
    <phoneticPr fontId="5"/>
  </si>
  <si>
    <t>事務担当者の情報を入力してください。
社会保険労務士事務所等に委託している場合は、委託先の情報を入力してください。</t>
    <rPh sb="0" eb="2">
      <t>ジム</t>
    </rPh>
    <rPh sb="2" eb="5">
      <t>タントウシャ</t>
    </rPh>
    <rPh sb="6" eb="8">
      <t>ジョウホウ</t>
    </rPh>
    <rPh sb="9" eb="11">
      <t>ニュウリョク</t>
    </rPh>
    <rPh sb="19" eb="21">
      <t>シャカイ</t>
    </rPh>
    <rPh sb="21" eb="23">
      <t>ホケン</t>
    </rPh>
    <rPh sb="23" eb="26">
      <t>ロウムシ</t>
    </rPh>
    <rPh sb="26" eb="28">
      <t>ジム</t>
    </rPh>
    <rPh sb="28" eb="29">
      <t>ショ</t>
    </rPh>
    <rPh sb="29" eb="30">
      <t>トウ</t>
    </rPh>
    <rPh sb="31" eb="33">
      <t>イタク</t>
    </rPh>
    <rPh sb="37" eb="39">
      <t>バアイ</t>
    </rPh>
    <rPh sb="41" eb="44">
      <t>イタクサキ</t>
    </rPh>
    <rPh sb="45" eb="47">
      <t>ジョウホウ</t>
    </rPh>
    <rPh sb="48" eb="50">
      <t>ニュウリョク</t>
    </rPh>
    <phoneticPr fontId="1"/>
  </si>
  <si>
    <t>年金事務所より通知のあった標準報酬月額を、千円単位で入力（またはプルダウンから選択）してください。（例：615,000円→620）
標準報酬月額の元となる実額（報酬月額）ではありません。</t>
    <rPh sb="0" eb="2">
      <t>ネンキン</t>
    </rPh>
    <rPh sb="2" eb="4">
      <t>ジム</t>
    </rPh>
    <rPh sb="4" eb="5">
      <t>ショ</t>
    </rPh>
    <rPh sb="7" eb="9">
      <t>ツウチ</t>
    </rPh>
    <rPh sb="13" eb="15">
      <t>ヒョウジュン</t>
    </rPh>
    <rPh sb="15" eb="17">
      <t>ホウシュウ</t>
    </rPh>
    <rPh sb="17" eb="19">
      <t>ゲツガク</t>
    </rPh>
    <rPh sb="21" eb="23">
      <t>センエン</t>
    </rPh>
    <rPh sb="23" eb="25">
      <t>タンイ</t>
    </rPh>
    <rPh sb="26" eb="28">
      <t>ニュウリョク</t>
    </rPh>
    <rPh sb="39" eb="41">
      <t>センタク</t>
    </rPh>
    <rPh sb="50" eb="51">
      <t>レイ</t>
    </rPh>
    <rPh sb="59" eb="60">
      <t>エン</t>
    </rPh>
    <rPh sb="66" eb="68">
      <t>ヒョウジュン</t>
    </rPh>
    <rPh sb="68" eb="70">
      <t>ホウシュウ</t>
    </rPh>
    <rPh sb="70" eb="72">
      <t>ゲツガク</t>
    </rPh>
    <rPh sb="73" eb="74">
      <t>モト</t>
    </rPh>
    <rPh sb="77" eb="79">
      <t>ジツガク</t>
    </rPh>
    <rPh sb="80" eb="84">
      <t>ホウシュウゲツガク</t>
    </rPh>
    <phoneticPr fontId="1"/>
  </si>
  <si>
    <t>このファイルは「加入者資格取得届」を紙面でご提出いただく際にご使用ください。</t>
    <rPh sb="8" eb="11">
      <t>カニュウシャ</t>
    </rPh>
    <rPh sb="11" eb="13">
      <t>シカク</t>
    </rPh>
    <rPh sb="13" eb="15">
      <t>シュトク</t>
    </rPh>
    <rPh sb="15" eb="16">
      <t>トドケ</t>
    </rPh>
    <rPh sb="18" eb="20">
      <t>シメン</t>
    </rPh>
    <rPh sb="22" eb="24">
      <t>テイシュツ</t>
    </rPh>
    <rPh sb="28" eb="29">
      <t>サイ</t>
    </rPh>
    <rPh sb="31" eb="33">
      <t>シヨウ</t>
    </rPh>
    <phoneticPr fontId="1"/>
  </si>
  <si>
    <t>全ての項目が入力されていると「提出可」、未入力の項目があると「未入力あり」と表示されます。
原則として全ての項目について入力が必要ですが、加入者番号、基礎年金番号及び取得事由については、未入力でも「提出可」と表示されます。
（加入者番号、基礎年金番号及び取得事由の項目をご参照ください。）</t>
    <rPh sb="0" eb="1">
      <t>スベ</t>
    </rPh>
    <rPh sb="3" eb="5">
      <t>コウモク</t>
    </rPh>
    <rPh sb="6" eb="8">
      <t>ニュウリョク</t>
    </rPh>
    <rPh sb="15" eb="17">
      <t>テイシュツ</t>
    </rPh>
    <rPh sb="17" eb="18">
      <t>カ</t>
    </rPh>
    <rPh sb="20" eb="23">
      <t>ミニュウリョク</t>
    </rPh>
    <rPh sb="24" eb="26">
      <t>コウモク</t>
    </rPh>
    <rPh sb="31" eb="34">
      <t>ミニュウリョク</t>
    </rPh>
    <rPh sb="38" eb="40">
      <t>ヒョウジ</t>
    </rPh>
    <rPh sb="46" eb="48">
      <t>ゲンソク</t>
    </rPh>
    <rPh sb="51" eb="52">
      <t>スベ</t>
    </rPh>
    <rPh sb="54" eb="56">
      <t>コウモク</t>
    </rPh>
    <rPh sb="60" eb="62">
      <t>ニュウリョク</t>
    </rPh>
    <rPh sb="63" eb="65">
      <t>ヒツヨウ</t>
    </rPh>
    <rPh sb="72" eb="74">
      <t>バンゴウ</t>
    </rPh>
    <rPh sb="75" eb="77">
      <t>キソ</t>
    </rPh>
    <rPh sb="77" eb="79">
      <t>ネンキン</t>
    </rPh>
    <rPh sb="79" eb="81">
      <t>バンゴウ</t>
    </rPh>
    <rPh sb="81" eb="82">
      <t>オヨ</t>
    </rPh>
    <rPh sb="83" eb="85">
      <t>シュトク</t>
    </rPh>
    <rPh sb="85" eb="87">
      <t>ジユウ</t>
    </rPh>
    <rPh sb="93" eb="96">
      <t>ミニュウリョク</t>
    </rPh>
    <rPh sb="99" eb="101">
      <t>テイシュツ</t>
    </rPh>
    <rPh sb="101" eb="102">
      <t>カ</t>
    </rPh>
    <rPh sb="104" eb="106">
      <t>ヒョウジ</t>
    </rPh>
    <rPh sb="116" eb="118">
      <t>バンゴウ</t>
    </rPh>
    <rPh sb="119" eb="121">
      <t>キソ</t>
    </rPh>
    <rPh sb="121" eb="123">
      <t>ネンキン</t>
    </rPh>
    <rPh sb="123" eb="125">
      <t>バンゴウ</t>
    </rPh>
    <rPh sb="125" eb="126">
      <t>オヨ</t>
    </rPh>
    <rPh sb="127" eb="129">
      <t>シュトク</t>
    </rPh>
    <rPh sb="129" eb="131">
      <t>ジユウ</t>
    </rPh>
    <rPh sb="132" eb="134">
      <t>コウモク</t>
    </rPh>
    <rPh sb="136" eb="138">
      <t>サンショウ</t>
    </rPh>
    <phoneticPr fontId="1"/>
  </si>
  <si>
    <t>新規加入者は「新規加入」、再加入者は「再加入」、事業所間異動者（当基金加入の関連会社からの異動）は「事業所間異動」を入力（またはプルダウンから選択）してください。
ご不明な場合は入力は不要です。</t>
    <rPh sb="0" eb="2">
      <t>シンキ</t>
    </rPh>
    <rPh sb="2" eb="5">
      <t>カニュウシャ</t>
    </rPh>
    <rPh sb="7" eb="9">
      <t>シンキ</t>
    </rPh>
    <rPh sb="9" eb="11">
      <t>カニュウ</t>
    </rPh>
    <rPh sb="13" eb="17">
      <t>サイカニュウシャ</t>
    </rPh>
    <rPh sb="19" eb="22">
      <t>サイカニュウ</t>
    </rPh>
    <rPh sb="24" eb="27">
      <t>ジギョウショ</t>
    </rPh>
    <rPh sb="27" eb="28">
      <t>カン</t>
    </rPh>
    <rPh sb="28" eb="30">
      <t>イドウ</t>
    </rPh>
    <rPh sb="30" eb="31">
      <t>シャ</t>
    </rPh>
    <rPh sb="32" eb="33">
      <t>トウ</t>
    </rPh>
    <rPh sb="33" eb="35">
      <t>キキン</t>
    </rPh>
    <rPh sb="35" eb="37">
      <t>カニュウ</t>
    </rPh>
    <rPh sb="38" eb="40">
      <t>カンレン</t>
    </rPh>
    <rPh sb="40" eb="42">
      <t>ガイシャ</t>
    </rPh>
    <rPh sb="45" eb="47">
      <t>イドウ</t>
    </rPh>
    <rPh sb="50" eb="53">
      <t>ジギョウショ</t>
    </rPh>
    <rPh sb="53" eb="54">
      <t>カン</t>
    </rPh>
    <rPh sb="54" eb="56">
      <t>イドウ</t>
    </rPh>
    <rPh sb="58" eb="60">
      <t>ニュウリョク</t>
    </rPh>
    <rPh sb="71" eb="73">
      <t>センタク</t>
    </rPh>
    <rPh sb="83" eb="85">
      <t>フメイ</t>
    </rPh>
    <rPh sb="86" eb="88">
      <t>バアイ</t>
    </rPh>
    <rPh sb="89" eb="91">
      <t>ニュウリョク</t>
    </rPh>
    <rPh sb="92" eb="94">
      <t>フヨウ</t>
    </rPh>
    <phoneticPr fontId="1"/>
  </si>
  <si>
    <r>
      <t>再加入者等で事業所で加入者番号を把握している場合には入力してください。</t>
    </r>
    <r>
      <rPr>
        <sz val="9"/>
        <color rgb="FFFF0000"/>
        <rFont val="ＭＳ Ｐゴシック"/>
        <family val="3"/>
        <charset val="128"/>
        <scheme val="minor"/>
      </rPr>
      <t>健康保険・厚生年金保険の被保険者番号とは異なります。</t>
    </r>
    <r>
      <rPr>
        <sz val="9"/>
        <color theme="1"/>
        <rFont val="ＭＳ Ｐゴシック"/>
        <family val="3"/>
        <charset val="128"/>
        <scheme val="minor"/>
      </rPr>
      <t xml:space="preserve">
ご不明な場合や、新規加入者の場合は入力は不要です。</t>
    </r>
    <rPh sb="0" eb="3">
      <t>サイカニュウ</t>
    </rPh>
    <rPh sb="3" eb="5">
      <t>シャナド</t>
    </rPh>
    <rPh sb="6" eb="9">
      <t>ジギョウショ</t>
    </rPh>
    <rPh sb="10" eb="13">
      <t>カニュウシャ</t>
    </rPh>
    <rPh sb="13" eb="15">
      <t>バンゴウ</t>
    </rPh>
    <rPh sb="16" eb="18">
      <t>ハアク</t>
    </rPh>
    <rPh sb="22" eb="24">
      <t>バアイ</t>
    </rPh>
    <rPh sb="26" eb="28">
      <t>ニュウリョク</t>
    </rPh>
    <rPh sb="35" eb="37">
      <t>ケンコウ</t>
    </rPh>
    <rPh sb="37" eb="39">
      <t>ホケン</t>
    </rPh>
    <rPh sb="40" eb="42">
      <t>コウセイ</t>
    </rPh>
    <rPh sb="42" eb="44">
      <t>ネンキン</t>
    </rPh>
    <rPh sb="44" eb="46">
      <t>ホケン</t>
    </rPh>
    <rPh sb="47" eb="51">
      <t>ヒホケンシャ</t>
    </rPh>
    <rPh sb="51" eb="53">
      <t>バンゴウ</t>
    </rPh>
    <rPh sb="55" eb="56">
      <t>コト</t>
    </rPh>
    <rPh sb="63" eb="65">
      <t>フメイ</t>
    </rPh>
    <rPh sb="66" eb="68">
      <t>バアイ</t>
    </rPh>
    <rPh sb="70" eb="72">
      <t>シンキ</t>
    </rPh>
    <rPh sb="72" eb="75">
      <t>カニュウシャ</t>
    </rPh>
    <rPh sb="76" eb="78">
      <t>バアイ</t>
    </rPh>
    <rPh sb="79" eb="81">
      <t>ニュウリョク</t>
    </rPh>
    <rPh sb="82" eb="84">
      <t>フヨウ</t>
    </rPh>
    <phoneticPr fontId="1"/>
  </si>
  <si>
    <r>
      <t>氏名を漢字で入力してください。</t>
    </r>
    <r>
      <rPr>
        <sz val="9"/>
        <color rgb="FFFF0000"/>
        <rFont val="ＭＳ Ｐゴシック"/>
        <family val="3"/>
        <charset val="128"/>
        <scheme val="minor"/>
      </rPr>
      <t>登録可能な文字数は、氏（漢字）は5文字、名（漢字）は6文字までです。</t>
    </r>
    <r>
      <rPr>
        <sz val="9"/>
        <rFont val="ＭＳ Ｐゴシック"/>
        <family val="3"/>
        <charset val="128"/>
        <scheme val="minor"/>
      </rPr>
      <t>スペースを含むことはできません。
文字数を超過する場合や、ミドルネームがある場合には氏名の一部を省略して登録する必要があるため、提出前に当基金までご連絡ください。</t>
    </r>
    <phoneticPr fontId="1"/>
  </si>
  <si>
    <r>
      <t>氏名をカタカナで入力してください。</t>
    </r>
    <r>
      <rPr>
        <sz val="9"/>
        <color rgb="FFFF0000"/>
        <rFont val="ＭＳ Ｐゴシック"/>
        <family val="3"/>
        <charset val="128"/>
        <scheme val="minor"/>
      </rPr>
      <t>登録可能な文字数は氏（カナ）・名（カナ）合わせて20文字までです。</t>
    </r>
    <r>
      <rPr>
        <sz val="9"/>
        <rFont val="ＭＳ Ｐゴシック"/>
        <family val="3"/>
        <charset val="128"/>
        <scheme val="minor"/>
      </rPr>
      <t>スペースを含むことが可能です。
文字数を超過する場合は、氏名の一部を省略して登録する必要があるため、提出前に当基金までご連絡ください。</t>
    </r>
    <rPh sb="0" eb="2">
      <t>シメイ</t>
    </rPh>
    <rPh sb="8" eb="10">
      <t>ニュウリョク</t>
    </rPh>
    <rPh sb="60" eb="62">
      <t>カノウ</t>
    </rPh>
    <phoneticPr fontId="1"/>
  </si>
  <si>
    <t>行、列及びセルの切り取り、削除、挿入及び並べ替え等は行わないでください。（入力が可能なセル以外には保護がかかっています。）</t>
    <rPh sb="0" eb="1">
      <t>ギョウ</t>
    </rPh>
    <rPh sb="2" eb="3">
      <t>レツ</t>
    </rPh>
    <rPh sb="3" eb="4">
      <t>オヨ</t>
    </rPh>
    <rPh sb="8" eb="9">
      <t>キ</t>
    </rPh>
    <rPh sb="10" eb="11">
      <t>ト</t>
    </rPh>
    <rPh sb="13" eb="15">
      <t>サクジョ</t>
    </rPh>
    <rPh sb="16" eb="18">
      <t>ソウニュウ</t>
    </rPh>
    <rPh sb="18" eb="19">
      <t>オヨ</t>
    </rPh>
    <rPh sb="20" eb="21">
      <t>ナラ</t>
    </rPh>
    <rPh sb="22" eb="23">
      <t>カ</t>
    </rPh>
    <rPh sb="24" eb="25">
      <t>トウ</t>
    </rPh>
    <rPh sb="26" eb="27">
      <t>オコナ</t>
    </rPh>
    <rPh sb="37" eb="39">
      <t>ニュウリョク</t>
    </rPh>
    <rPh sb="40" eb="42">
      <t>カノウ</t>
    </rPh>
    <rPh sb="45" eb="47">
      <t>イガイ</t>
    </rPh>
    <rPh sb="49" eb="51">
      <t>ホゴ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</si>
</sst>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e\.mm\.dd"/>
    <numFmt numFmtId="177" formatCode="[$-411]ee"/>
    <numFmt numFmtId="178" formatCode="mm"/>
    <numFmt numFmtId="179" formatCode="dd"/>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indexed="8"/>
      <name val="ＭＳ 明朝"/>
      <family val="1"/>
      <charset val="128"/>
    </font>
    <font>
      <sz val="20"/>
      <color indexed="8"/>
      <name val="ＭＳ 明朝"/>
      <family val="1"/>
      <charset val="128"/>
    </font>
    <font>
      <sz val="6"/>
      <name val="ＭＳ Ｐゴシック"/>
      <family val="3"/>
      <charset val="128"/>
    </font>
    <font>
      <sz val="12"/>
      <color indexed="8"/>
      <name val="ＭＳ 明朝"/>
      <family val="1"/>
      <charset val="128"/>
    </font>
    <font>
      <sz val="8"/>
      <color indexed="8"/>
      <name val="ＭＳ 明朝"/>
      <family val="1"/>
      <charset val="128"/>
    </font>
    <font>
      <sz val="11"/>
      <name val="ＭＳ Ｐゴシック"/>
      <family val="2"/>
      <charset val="128"/>
      <scheme val="minor"/>
    </font>
    <font>
      <sz val="9"/>
      <color theme="1"/>
      <name val="ＭＳ Ｐゴシック"/>
      <family val="2"/>
      <charset val="128"/>
      <scheme val="minor"/>
    </font>
    <font>
      <b/>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sz val="10"/>
      <color theme="1"/>
      <name val="HG丸ｺﾞｼｯｸM-PRO"/>
      <family val="2"/>
      <charset val="128"/>
    </font>
    <font>
      <sz val="11"/>
      <name val="ＭＳ Ｐゴシック"/>
      <family val="3"/>
      <charset val="128"/>
      <scheme val="minor"/>
    </font>
    <font>
      <sz val="9"/>
      <name val="ＭＳ 明朝"/>
      <family val="1"/>
      <charset val="128"/>
    </font>
    <font>
      <sz val="20"/>
      <name val="ＭＳ 明朝"/>
      <family val="1"/>
      <charset val="128"/>
    </font>
    <font>
      <u/>
      <sz val="20"/>
      <name val="ＭＳ 明朝"/>
      <family val="1"/>
      <charset val="128"/>
    </font>
    <font>
      <sz val="10"/>
      <name val="ＭＳ 明朝"/>
      <family val="1"/>
      <charset val="128"/>
    </font>
    <font>
      <sz val="11"/>
      <name val="ＭＳ 明朝"/>
      <family val="1"/>
      <charset val="128"/>
    </font>
    <font>
      <sz val="8"/>
      <name val="ＭＳ 明朝"/>
      <family val="1"/>
      <charset val="128"/>
    </font>
    <font>
      <u/>
      <sz val="14"/>
      <name val="ＭＳ 明朝"/>
      <family val="1"/>
      <charset val="128"/>
    </font>
    <font>
      <sz val="12"/>
      <name val="ＭＳ 明朝"/>
      <family val="1"/>
      <charset val="128"/>
    </font>
    <font>
      <sz val="42"/>
      <name val="ＭＳ 明朝"/>
      <family val="1"/>
      <charset val="128"/>
    </font>
    <font>
      <sz val="9"/>
      <color rgb="FFFF0000"/>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style="thin">
        <color indexed="64"/>
      </right>
      <top/>
      <bottom style="medium">
        <color indexed="64"/>
      </bottom>
      <diagonal/>
    </border>
    <border diagonalUp="1">
      <left/>
      <right/>
      <top/>
      <bottom/>
      <diagonal style="dotted">
        <color indexed="64"/>
      </diagonal>
    </border>
    <border diagonalDown="1">
      <left/>
      <right/>
      <top/>
      <bottom/>
      <diagonal style="dotted">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5" fillId="0" borderId="0">
      <alignment vertical="center"/>
    </xf>
  </cellStyleXfs>
  <cellXfs count="367">
    <xf numFmtId="0" fontId="0" fillId="0" borderId="0" xfId="0">
      <alignment vertical="center"/>
    </xf>
    <xf numFmtId="0" fontId="7" fillId="0" borderId="29" xfId="1" applyFont="1" applyBorder="1">
      <alignment vertical="center"/>
    </xf>
    <xf numFmtId="0" fontId="3" fillId="0" borderId="35" xfId="1" applyFont="1" applyBorder="1">
      <alignment vertical="center"/>
    </xf>
    <xf numFmtId="0" fontId="7" fillId="0" borderId="40" xfId="1" applyFont="1" applyBorder="1">
      <alignment vertical="center"/>
    </xf>
    <xf numFmtId="0" fontId="3" fillId="0" borderId="43" xfId="1" applyFont="1" applyBorder="1">
      <alignment vertical="center"/>
    </xf>
    <xf numFmtId="0" fontId="7" fillId="0" borderId="35" xfId="1" applyFont="1" applyBorder="1">
      <alignment vertical="center"/>
    </xf>
    <xf numFmtId="0" fontId="3" fillId="0" borderId="30" xfId="1" applyFont="1" applyBorder="1">
      <alignment vertical="center"/>
    </xf>
    <xf numFmtId="0" fontId="3" fillId="0" borderId="53" xfId="1" applyFont="1" applyBorder="1">
      <alignment vertical="center"/>
    </xf>
    <xf numFmtId="0" fontId="8" fillId="0" borderId="0" xfId="0" applyFont="1" applyAlignment="1">
      <alignment horizontal="center" vertical="center"/>
    </xf>
    <xf numFmtId="0" fontId="0" fillId="0" borderId="1" xfId="0" applyBorder="1" applyAlignment="1" applyProtection="1">
      <alignment horizontal="right" vertical="center"/>
      <protection locked="0"/>
    </xf>
    <xf numFmtId="0" fontId="0" fillId="0" borderId="1" xfId="0"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0" fillId="0" borderId="1" xfId="0" applyBorder="1" applyAlignment="1" applyProtection="1">
      <alignment horizontal="left" vertical="center" indent="1"/>
      <protection locked="0"/>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1" fillId="0" borderId="70" xfId="0" applyFont="1" applyBorder="1">
      <alignment vertical="center"/>
    </xf>
    <xf numFmtId="0" fontId="11" fillId="0" borderId="45" xfId="0" applyFont="1" applyBorder="1">
      <alignment vertical="center"/>
    </xf>
    <xf numFmtId="0" fontId="13" fillId="0" borderId="0" xfId="0" applyFont="1">
      <alignment vertical="center"/>
    </xf>
    <xf numFmtId="0" fontId="16" fillId="0" borderId="0" xfId="0" applyFont="1">
      <alignment vertical="center"/>
    </xf>
    <xf numFmtId="0" fontId="17" fillId="0" borderId="0" xfId="1" applyFont="1">
      <alignment vertical="center"/>
    </xf>
    <xf numFmtId="0" fontId="18" fillId="0" borderId="0" xfId="1" applyFont="1" applyAlignment="1"/>
    <xf numFmtId="0" fontId="19" fillId="0" borderId="0" xfId="1" applyFont="1" applyAlignment="1"/>
    <xf numFmtId="0" fontId="20" fillId="0" borderId="0" xfId="1" applyFont="1" applyAlignment="1">
      <alignment horizontal="right" vertical="center"/>
    </xf>
    <xf numFmtId="0" fontId="21" fillId="0" borderId="0" xfId="1" applyFont="1" applyAlignment="1">
      <alignment horizontal="right" vertical="center"/>
    </xf>
    <xf numFmtId="0" fontId="17" fillId="0" borderId="13" xfId="1" applyFont="1" applyBorder="1">
      <alignment vertical="center"/>
    </xf>
    <xf numFmtId="0" fontId="23" fillId="0" borderId="0" xfId="1" applyFont="1" applyAlignment="1">
      <alignment horizontal="center"/>
    </xf>
    <xf numFmtId="0" fontId="22" fillId="0" borderId="0" xfId="1" applyFont="1" applyAlignment="1">
      <alignment horizontal="left" vertical="top"/>
    </xf>
    <xf numFmtId="0" fontId="17" fillId="0" borderId="0" xfId="1" applyFont="1" applyAlignment="1">
      <alignment vertical="top"/>
    </xf>
    <xf numFmtId="0" fontId="22" fillId="0" borderId="0" xfId="1" applyFont="1" applyAlignment="1">
      <alignment horizontal="right" vertical="top"/>
    </xf>
    <xf numFmtId="0" fontId="24" fillId="0" borderId="0" xfId="1" applyFont="1" applyAlignment="1">
      <alignment horizontal="center" vertical="center"/>
    </xf>
    <xf numFmtId="0" fontId="17" fillId="2" borderId="32" xfId="1" applyFont="1" applyFill="1" applyBorder="1">
      <alignment vertical="center"/>
    </xf>
    <xf numFmtId="0" fontId="17" fillId="0" borderId="0" xfId="1" applyFont="1" applyAlignment="1">
      <alignment vertical="center" shrinkToFit="1"/>
    </xf>
    <xf numFmtId="0" fontId="22" fillId="0" borderId="29" xfId="1" applyFont="1" applyBorder="1">
      <alignment vertical="center"/>
    </xf>
    <xf numFmtId="0" fontId="17" fillId="0" borderId="35" xfId="1" applyFont="1" applyBorder="1">
      <alignment vertical="center"/>
    </xf>
    <xf numFmtId="0" fontId="22" fillId="0" borderId="0" xfId="1" applyFont="1" applyAlignment="1">
      <alignment horizontal="right" vertical="center" wrapText="1"/>
    </xf>
    <xf numFmtId="0" fontId="22" fillId="0" borderId="40" xfId="1" applyFont="1" applyBorder="1">
      <alignment vertical="center"/>
    </xf>
    <xf numFmtId="0" fontId="17" fillId="0" borderId="43" xfId="1" applyFont="1" applyBorder="1">
      <alignment vertical="center"/>
    </xf>
    <xf numFmtId="0" fontId="22" fillId="0" borderId="35" xfId="1" applyFont="1" applyBorder="1">
      <alignment vertical="center"/>
    </xf>
    <xf numFmtId="0" fontId="24" fillId="0" borderId="0" xfId="1" applyFont="1" applyAlignment="1">
      <alignment vertical="center" wrapText="1"/>
    </xf>
    <xf numFmtId="0" fontId="17" fillId="0" borderId="30" xfId="1" applyFont="1" applyBorder="1">
      <alignment vertical="center"/>
    </xf>
    <xf numFmtId="0" fontId="17" fillId="0" borderId="53" xfId="1" applyFont="1" applyBorder="1">
      <alignment vertical="center"/>
    </xf>
    <xf numFmtId="0" fontId="24" fillId="0" borderId="29" xfId="1" applyFont="1" applyBorder="1" applyAlignment="1">
      <alignment vertical="center" wrapText="1"/>
    </xf>
    <xf numFmtId="0" fontId="17" fillId="0" borderId="57" xfId="1" applyFont="1" applyBorder="1">
      <alignment vertical="center"/>
    </xf>
    <xf numFmtId="0" fontId="17" fillId="0" borderId="26" xfId="1" applyFont="1" applyBorder="1">
      <alignment vertical="center"/>
    </xf>
    <xf numFmtId="0" fontId="17" fillId="0" borderId="26" xfId="1" applyFont="1" applyBorder="1" applyAlignment="1">
      <alignment horizontal="center" vertical="center"/>
    </xf>
    <xf numFmtId="0" fontId="22" fillId="0" borderId="0" xfId="1" applyFont="1" applyAlignment="1">
      <alignment horizontal="center" vertical="center" wrapText="1"/>
    </xf>
    <xf numFmtId="0" fontId="22" fillId="0" borderId="0" xfId="1" applyFont="1" applyAlignment="1">
      <alignment vertical="top" wrapText="1"/>
    </xf>
    <xf numFmtId="0" fontId="24" fillId="3" borderId="6" xfId="1" applyFont="1" applyFill="1" applyBorder="1" applyAlignment="1">
      <alignment horizontal="center" vertical="center"/>
    </xf>
    <xf numFmtId="0" fontId="24" fillId="3" borderId="60" xfId="1" applyFont="1" applyFill="1" applyBorder="1" applyAlignment="1">
      <alignment horizontal="center" vertical="center"/>
    </xf>
    <xf numFmtId="0" fontId="24" fillId="3" borderId="19" xfId="1" applyFont="1" applyFill="1" applyBorder="1" applyAlignment="1">
      <alignment horizontal="center" vertical="center"/>
    </xf>
    <xf numFmtId="0" fontId="24" fillId="3" borderId="2" xfId="1" applyFont="1" applyFill="1" applyBorder="1" applyAlignment="1">
      <alignment horizontal="center" vertical="center"/>
    </xf>
    <xf numFmtId="0" fontId="24" fillId="3" borderId="61" xfId="1" applyFont="1" applyFill="1" applyBorder="1" applyAlignment="1">
      <alignment horizontal="center" vertical="center"/>
    </xf>
    <xf numFmtId="0" fontId="24" fillId="3" borderId="22" xfId="1" applyFont="1" applyFill="1" applyBorder="1" applyAlignment="1">
      <alignment horizontal="center" vertical="center"/>
    </xf>
    <xf numFmtId="0" fontId="17" fillId="0" borderId="0" xfId="1" applyFont="1" applyAlignment="1">
      <alignment horizontal="center" vertical="center" wrapText="1"/>
    </xf>
    <xf numFmtId="0" fontId="24" fillId="3" borderId="63" xfId="1" applyFont="1" applyFill="1" applyBorder="1" applyAlignment="1">
      <alignment horizontal="center" vertical="center" wrapText="1"/>
    </xf>
    <xf numFmtId="0" fontId="24" fillId="3" borderId="46" xfId="1" applyFont="1" applyFill="1" applyBorder="1" applyAlignment="1">
      <alignment horizontal="center" vertical="center"/>
    </xf>
    <xf numFmtId="0" fontId="24" fillId="3" borderId="47" xfId="1" applyFont="1" applyFill="1" applyBorder="1" applyAlignment="1">
      <alignment horizontal="center" vertical="center"/>
    </xf>
    <xf numFmtId="0" fontId="24" fillId="3" borderId="66" xfId="1" applyFont="1" applyFill="1" applyBorder="1" applyAlignment="1">
      <alignment horizontal="center" vertical="center" wrapText="1"/>
    </xf>
    <xf numFmtId="0" fontId="24" fillId="3" borderId="55" xfId="1" applyFont="1" applyFill="1" applyBorder="1" applyAlignment="1">
      <alignment horizontal="center" vertical="center"/>
    </xf>
    <xf numFmtId="0" fontId="24" fillId="3" borderId="56" xfId="1" applyFont="1" applyFill="1" applyBorder="1" applyAlignment="1">
      <alignment horizontal="center" vertical="center"/>
    </xf>
    <xf numFmtId="0" fontId="24" fillId="3" borderId="25" xfId="1" applyFont="1" applyFill="1" applyBorder="1" applyAlignment="1">
      <alignment horizontal="center" vertical="center"/>
    </xf>
    <xf numFmtId="0" fontId="17" fillId="0" borderId="9" xfId="1" quotePrefix="1" applyFont="1" applyBorder="1" applyAlignment="1">
      <alignment horizontal="center" vertical="center"/>
    </xf>
    <xf numFmtId="0" fontId="21" fillId="0" borderId="9" xfId="1" applyFont="1" applyBorder="1" applyAlignment="1">
      <alignment horizontal="center" vertical="center" wrapText="1"/>
    </xf>
    <xf numFmtId="0" fontId="24" fillId="0" borderId="9" xfId="1" applyFont="1" applyBorder="1" applyAlignment="1">
      <alignment horizontal="center" vertical="center"/>
    </xf>
    <xf numFmtId="177" fontId="24" fillId="0" borderId="9" xfId="1" applyNumberFormat="1" applyFont="1" applyBorder="1">
      <alignment vertical="center"/>
    </xf>
    <xf numFmtId="178" fontId="24" fillId="0" borderId="9" xfId="1" applyNumberFormat="1" applyFont="1" applyBorder="1">
      <alignment vertical="center"/>
    </xf>
    <xf numFmtId="179" fontId="24" fillId="0" borderId="9" xfId="1" applyNumberFormat="1" applyFont="1" applyBorder="1">
      <alignment vertical="center"/>
    </xf>
    <xf numFmtId="0" fontId="20" fillId="0" borderId="9" xfId="1" applyFont="1" applyBorder="1" applyAlignment="1">
      <alignment horizontal="center" vertical="center"/>
    </xf>
    <xf numFmtId="0" fontId="21" fillId="0" borderId="9" xfId="1" applyFont="1" applyBorder="1" applyAlignment="1">
      <alignment horizontal="center" wrapText="1"/>
    </xf>
    <xf numFmtId="0" fontId="22" fillId="0" borderId="9" xfId="1" applyFont="1" applyBorder="1" applyAlignment="1">
      <alignment vertical="top" wrapText="1"/>
    </xf>
    <xf numFmtId="0" fontId="17" fillId="0" borderId="9" xfId="1" applyFont="1" applyBorder="1" applyAlignment="1">
      <alignment horizontal="center" vertical="center" wrapText="1"/>
    </xf>
    <xf numFmtId="0" fontId="22" fillId="0" borderId="9" xfId="1" applyFont="1" applyBorder="1" applyAlignment="1">
      <alignment horizontal="center" vertical="center" textRotation="255"/>
    </xf>
    <xf numFmtId="0" fontId="24" fillId="0" borderId="9" xfId="1" applyFont="1" applyBorder="1" applyAlignment="1">
      <alignment horizontal="center" vertical="center" wrapText="1"/>
    </xf>
    <xf numFmtId="0" fontId="21" fillId="0" borderId="9" xfId="1" applyFont="1" applyBorder="1" applyAlignment="1">
      <alignment horizontal="center" vertical="center"/>
    </xf>
    <xf numFmtId="0" fontId="17" fillId="0" borderId="0" xfId="1" quotePrefix="1" applyFont="1" applyAlignment="1">
      <alignment horizontal="center" vertical="center"/>
    </xf>
    <xf numFmtId="0" fontId="21" fillId="0" borderId="0" xfId="1" applyFont="1" applyAlignment="1">
      <alignment horizontal="center" vertical="center" wrapText="1"/>
    </xf>
    <xf numFmtId="177" fontId="24" fillId="0" borderId="0" xfId="1" applyNumberFormat="1" applyFont="1">
      <alignment vertical="center"/>
    </xf>
    <xf numFmtId="178" fontId="24" fillId="0" borderId="0" xfId="1" applyNumberFormat="1" applyFont="1">
      <alignment vertical="center"/>
    </xf>
    <xf numFmtId="179" fontId="24" fillId="0" borderId="0" xfId="1" applyNumberFormat="1" applyFont="1">
      <alignment vertical="center"/>
    </xf>
    <xf numFmtId="0" fontId="20" fillId="0" borderId="0" xfId="1" applyFont="1" applyAlignment="1">
      <alignment horizontal="center" vertical="center"/>
    </xf>
    <xf numFmtId="0" fontId="17" fillId="0" borderId="0" xfId="1" quotePrefix="1" applyFont="1" applyAlignment="1">
      <alignment horizontal="center" vertical="center" wrapText="1"/>
    </xf>
    <xf numFmtId="0" fontId="22" fillId="0" borderId="0" xfId="1" applyFont="1" applyAlignment="1">
      <alignment horizontal="center" vertical="center" textRotation="255"/>
    </xf>
    <xf numFmtId="0" fontId="24" fillId="0" borderId="0" xfId="1" applyFont="1" applyAlignment="1">
      <alignment horizontal="center" vertical="center" wrapText="1"/>
    </xf>
    <xf numFmtId="0" fontId="21" fillId="0" borderId="0" xfId="1" applyFont="1" applyAlignment="1">
      <alignment horizontal="center" vertical="center"/>
    </xf>
    <xf numFmtId="0" fontId="20" fillId="0" borderId="0" xfId="1" applyFont="1">
      <alignment vertical="center"/>
    </xf>
    <xf numFmtId="58" fontId="20" fillId="0" borderId="0" xfId="1" applyNumberFormat="1" applyFont="1" applyAlignment="1">
      <alignment vertical="center" shrinkToFit="1"/>
    </xf>
    <xf numFmtId="0" fontId="17" fillId="0" borderId="67" xfId="1" applyFont="1" applyBorder="1">
      <alignment vertical="center"/>
    </xf>
    <xf numFmtId="0" fontId="17" fillId="0" borderId="68" xfId="1" applyFont="1" applyBorder="1">
      <alignment vertical="center"/>
    </xf>
    <xf numFmtId="0" fontId="24" fillId="3" borderId="27" xfId="1" applyFont="1" applyFill="1" applyBorder="1" applyAlignment="1">
      <alignment horizontal="center" vertical="center" wrapText="1"/>
    </xf>
    <xf numFmtId="0" fontId="24" fillId="3" borderId="29" xfId="1" applyFont="1" applyFill="1" applyBorder="1" applyAlignment="1">
      <alignment horizontal="center" vertical="center" wrapText="1"/>
    </xf>
    <xf numFmtId="0" fontId="21" fillId="0" borderId="0" xfId="1" applyFont="1" applyAlignment="1">
      <alignment horizontal="center" wrapText="1"/>
    </xf>
    <xf numFmtId="0" fontId="20" fillId="0" borderId="93" xfId="1" applyFont="1" applyBorder="1">
      <alignment vertical="center"/>
    </xf>
    <xf numFmtId="0" fontId="20" fillId="0" borderId="94" xfId="1" applyFont="1" applyBorder="1">
      <alignment vertical="center"/>
    </xf>
    <xf numFmtId="176" fontId="2" fillId="0" borderId="1" xfId="0" applyNumberFormat="1" applyFont="1" applyBorder="1" applyAlignment="1" applyProtection="1">
      <alignment horizontal="center" vertical="center"/>
      <protection locked="0"/>
    </xf>
    <xf numFmtId="0" fontId="8" fillId="0" borderId="0" xfId="0" applyFont="1">
      <alignment vertical="center"/>
    </xf>
    <xf numFmtId="0" fontId="16" fillId="0" borderId="0" xfId="0" applyFont="1" applyAlignment="1">
      <alignment horizontal="center" vertical="center"/>
    </xf>
    <xf numFmtId="0" fontId="25" fillId="0" borderId="0" xfId="0" applyFont="1" applyAlignment="1">
      <alignment horizontal="center" vertical="center"/>
    </xf>
    <xf numFmtId="176" fontId="0" fillId="0" borderId="1" xfId="0" applyNumberFormat="1" applyBorder="1" applyAlignment="1" applyProtection="1">
      <alignment horizontal="left" vertical="center" indent="1"/>
      <protection locked="0"/>
    </xf>
    <xf numFmtId="0" fontId="2" fillId="0" borderId="1" xfId="0" applyFont="1" applyBorder="1" applyAlignment="1" applyProtection="1">
      <alignment horizontal="center" vertical="center"/>
      <protection locked="0"/>
    </xf>
    <xf numFmtId="0" fontId="8" fillId="0" borderId="3" xfId="0" applyFont="1" applyBorder="1" applyProtection="1">
      <alignment vertical="center"/>
      <protection locked="0"/>
    </xf>
    <xf numFmtId="0" fontId="0" fillId="0" borderId="3" xfId="0" applyBorder="1" applyProtection="1">
      <alignment vertical="center"/>
      <protection locked="0"/>
    </xf>
    <xf numFmtId="0" fontId="0" fillId="0" borderId="5" xfId="0" applyBorder="1" applyAlignment="1">
      <alignment horizontal="center" vertical="center"/>
    </xf>
    <xf numFmtId="49" fontId="0" fillId="0" borderId="4" xfId="0" applyNumberForma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right" vertical="center"/>
    </xf>
    <xf numFmtId="0" fontId="2" fillId="4" borderId="1" xfId="0" applyFont="1" applyFill="1" applyBorder="1" applyAlignment="1">
      <alignment horizontal="center" vertical="center"/>
    </xf>
    <xf numFmtId="176" fontId="2" fillId="4" borderId="1" xfId="0" applyNumberFormat="1" applyFont="1" applyFill="1" applyBorder="1" applyAlignment="1">
      <alignment horizontal="center" vertical="center"/>
    </xf>
    <xf numFmtId="49" fontId="0" fillId="4" borderId="3" xfId="0" applyNumberFormat="1" applyFill="1" applyBorder="1" applyAlignment="1">
      <alignment horizontal="center" vertical="center"/>
    </xf>
    <xf numFmtId="49" fontId="0" fillId="4" borderId="4" xfId="0" applyNumberFormat="1" applyFill="1" applyBorder="1" applyAlignment="1">
      <alignment horizontal="center" vertical="center"/>
    </xf>
    <xf numFmtId="49" fontId="0" fillId="4" borderId="5" xfId="0" applyNumberFormat="1" applyFill="1" applyBorder="1" applyAlignment="1">
      <alignment horizontal="center" vertical="center"/>
    </xf>
    <xf numFmtId="0" fontId="0" fillId="4" borderId="3" xfId="0" applyFill="1" applyBorder="1">
      <alignment vertical="center"/>
    </xf>
    <xf numFmtId="0" fontId="0" fillId="4" borderId="5" xfId="0" applyFill="1" applyBorder="1" applyAlignment="1">
      <alignment horizontal="center" vertical="center"/>
    </xf>
    <xf numFmtId="0" fontId="0" fillId="0" borderId="0" xfId="0" applyAlignment="1">
      <alignment horizontal="left" vertical="center" indent="1"/>
    </xf>
    <xf numFmtId="0" fontId="0" fillId="0" borderId="4" xfId="0" applyBorder="1" applyAlignment="1">
      <alignment horizontal="left" vertical="center" indent="1"/>
    </xf>
    <xf numFmtId="0" fontId="13" fillId="0" borderId="0" xfId="0" applyFont="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2" fillId="0" borderId="80" xfId="0" applyFont="1" applyBorder="1" applyAlignment="1">
      <alignment horizontal="left" vertical="center" wrapText="1"/>
    </xf>
    <xf numFmtId="0" fontId="12" fillId="0" borderId="81" xfId="0" applyFont="1" applyBorder="1" applyAlignment="1">
      <alignment horizontal="left" vertical="center" wrapText="1"/>
    </xf>
    <xf numFmtId="0" fontId="12" fillId="0" borderId="82"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12" fillId="0" borderId="78"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62" xfId="0" applyFont="1" applyBorder="1" applyAlignment="1">
      <alignment horizontal="center" vertical="center"/>
    </xf>
    <xf numFmtId="0" fontId="11" fillId="0" borderId="87" xfId="0" applyFont="1" applyBorder="1" applyAlignment="1">
      <alignment horizontal="center" vertical="center"/>
    </xf>
    <xf numFmtId="0" fontId="11" fillId="0" borderId="77" xfId="0" applyFont="1" applyBorder="1" applyAlignment="1">
      <alignment horizontal="center" vertical="center"/>
    </xf>
    <xf numFmtId="0" fontId="11" fillId="0" borderId="86" xfId="0" applyFont="1" applyBorder="1" applyAlignment="1">
      <alignment horizontal="center" vertical="center"/>
    </xf>
    <xf numFmtId="0" fontId="11" fillId="0" borderId="61" xfId="0" applyFont="1" applyBorder="1" applyAlignment="1">
      <alignment horizontal="left" vertical="center" wrapText="1"/>
    </xf>
    <xf numFmtId="0" fontId="11" fillId="0" borderId="0" xfId="0" applyFont="1" applyAlignment="1">
      <alignment horizontal="left" vertical="center"/>
    </xf>
    <xf numFmtId="0" fontId="11" fillId="0" borderId="45" xfId="0" applyFont="1" applyBorder="1" applyAlignment="1">
      <alignment horizontal="left" vertical="center"/>
    </xf>
    <xf numFmtId="0" fontId="11" fillId="0" borderId="76" xfId="0" applyFont="1" applyBorder="1" applyAlignment="1">
      <alignment horizontal="left" vertical="center"/>
    </xf>
    <xf numFmtId="0" fontId="11" fillId="0" borderId="77" xfId="0" applyFont="1" applyBorder="1" applyAlignment="1">
      <alignment horizontal="left" vertical="center"/>
    </xf>
    <xf numFmtId="0" fontId="11" fillId="0" borderId="78" xfId="0" applyFont="1" applyBorder="1" applyAlignment="1">
      <alignment horizontal="left" vertical="center"/>
    </xf>
    <xf numFmtId="0" fontId="11" fillId="0" borderId="80" xfId="0" applyFont="1" applyBorder="1" applyAlignment="1">
      <alignment horizontal="left" vertical="center" wrapText="1"/>
    </xf>
    <xf numFmtId="0" fontId="11" fillId="0" borderId="81" xfId="0" applyFont="1" applyBorder="1" applyAlignment="1">
      <alignment horizontal="left" vertical="center" wrapText="1"/>
    </xf>
    <xf numFmtId="0" fontId="11" fillId="0" borderId="82" xfId="0" applyFont="1" applyBorder="1" applyAlignment="1">
      <alignment horizontal="left" vertical="center" wrapText="1"/>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12" fillId="0" borderId="81" xfId="0" applyFont="1" applyBorder="1" applyAlignment="1">
      <alignment horizontal="left" vertical="center"/>
    </xf>
    <xf numFmtId="0" fontId="12" fillId="0" borderId="82" xfId="0" applyFont="1" applyBorder="1" applyAlignment="1">
      <alignment horizontal="left"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8" xfId="0" applyFont="1" applyBorder="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62" xfId="0" applyFont="1" applyBorder="1" applyAlignment="1">
      <alignment horizontal="center" vertical="center"/>
    </xf>
    <xf numFmtId="0" fontId="12" fillId="0" borderId="77" xfId="0" applyFont="1" applyBorder="1" applyAlignment="1">
      <alignment horizontal="center" vertical="center"/>
    </xf>
    <xf numFmtId="0" fontId="12" fillId="0" borderId="86" xfId="0" applyFont="1" applyBorder="1" applyAlignment="1">
      <alignment horizontal="center" vertical="center"/>
    </xf>
    <xf numFmtId="0" fontId="11" fillId="0" borderId="60" xfId="0" applyFont="1" applyBorder="1" applyAlignment="1">
      <alignment horizontal="left" vertical="center"/>
    </xf>
    <xf numFmtId="0" fontId="11" fillId="0" borderId="7" xfId="0" applyFont="1" applyBorder="1" applyAlignment="1">
      <alignment horizontal="left" vertical="center"/>
    </xf>
    <xf numFmtId="0" fontId="11" fillId="0" borderId="36" xfId="0" applyFont="1" applyBorder="1" applyAlignment="1">
      <alignment horizontal="left" vertical="center"/>
    </xf>
    <xf numFmtId="0" fontId="11" fillId="0" borderId="61" xfId="0" applyFont="1" applyBorder="1" applyAlignment="1">
      <alignment horizontal="left" vertical="center"/>
    </xf>
    <xf numFmtId="0" fontId="11" fillId="0" borderId="80" xfId="0" applyFont="1" applyBorder="1" applyAlignment="1">
      <alignment horizontal="left" vertical="center"/>
    </xf>
    <xf numFmtId="0" fontId="11" fillId="0" borderId="81" xfId="0" applyFont="1" applyBorder="1" applyAlignment="1">
      <alignment horizontal="left" vertical="center"/>
    </xf>
    <xf numFmtId="0" fontId="11" fillId="0" borderId="82" xfId="0" applyFont="1" applyBorder="1" applyAlignment="1">
      <alignment horizontal="left" vertical="center"/>
    </xf>
    <xf numFmtId="0" fontId="12" fillId="0" borderId="74" xfId="0" applyFont="1" applyBorder="1" applyAlignment="1">
      <alignment horizontal="center" vertical="center" wrapText="1"/>
    </xf>
    <xf numFmtId="0" fontId="12" fillId="0" borderId="75"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85" xfId="0" applyFont="1" applyBorder="1" applyAlignment="1">
      <alignment horizontal="left" vertical="center" wrapText="1"/>
    </xf>
    <xf numFmtId="0" fontId="12" fillId="0" borderId="70" xfId="0" applyFont="1" applyBorder="1" applyAlignment="1">
      <alignment horizontal="left" vertical="center" wrapText="1"/>
    </xf>
    <xf numFmtId="0" fontId="12" fillId="0" borderId="71" xfId="0" applyFont="1" applyBorder="1" applyAlignment="1">
      <alignment horizontal="left" vertical="center" wrapText="1"/>
    </xf>
    <xf numFmtId="0" fontId="12" fillId="0" borderId="90" xfId="0" applyFont="1" applyBorder="1" applyAlignment="1">
      <alignment horizontal="center" vertical="center"/>
    </xf>
    <xf numFmtId="0" fontId="12" fillId="0" borderId="91" xfId="0" applyFont="1" applyBorder="1" applyAlignment="1">
      <alignment horizontal="center" vertical="center"/>
    </xf>
    <xf numFmtId="0" fontId="12" fillId="0" borderId="74" xfId="0" applyFont="1" applyBorder="1" applyAlignment="1">
      <alignment horizontal="center" vertical="center"/>
    </xf>
    <xf numFmtId="0" fontId="12" fillId="0" borderId="91" xfId="0" applyFont="1" applyBorder="1" applyAlignment="1">
      <alignment horizontal="left" vertical="center"/>
    </xf>
    <xf numFmtId="0" fontId="12" fillId="0" borderId="92" xfId="0" applyFont="1" applyBorder="1" applyAlignment="1">
      <alignment horizontal="left" vertical="center"/>
    </xf>
    <xf numFmtId="0" fontId="12" fillId="0" borderId="75" xfId="0" applyFont="1" applyBorder="1" applyAlignment="1">
      <alignment horizontal="left" vertical="center"/>
    </xf>
    <xf numFmtId="0" fontId="12" fillId="0" borderId="79" xfId="0" applyFont="1" applyBorder="1" applyAlignment="1">
      <alignment horizontal="left"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61" xfId="0" applyFont="1" applyBorder="1" applyAlignment="1">
      <alignment horizontal="left" vertical="center" wrapText="1"/>
    </xf>
    <xf numFmtId="0" fontId="12" fillId="0" borderId="0" xfId="0" applyFont="1" applyAlignment="1">
      <alignment horizontal="left" vertical="center" wrapText="1"/>
    </xf>
    <xf numFmtId="0" fontId="12" fillId="0" borderId="45" xfId="0" applyFont="1" applyBorder="1" applyAlignment="1">
      <alignment horizontal="left"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16" fillId="0" borderId="3" xfId="0" applyFont="1" applyBorder="1" applyAlignment="1" applyProtection="1">
      <alignment horizontal="left" vertical="center" indent="1"/>
      <protection locked="0"/>
    </xf>
    <xf numFmtId="0" fontId="16" fillId="0" borderId="5" xfId="0" applyFont="1" applyBorder="1" applyAlignment="1" applyProtection="1">
      <alignment horizontal="left" vertical="center" indent="1"/>
      <protection locked="0"/>
    </xf>
    <xf numFmtId="0" fontId="0" fillId="2" borderId="3" xfId="0" applyFill="1" applyBorder="1" applyAlignment="1">
      <alignment horizontal="left" vertical="center" indent="1"/>
    </xf>
    <xf numFmtId="0" fontId="0" fillId="2" borderId="5" xfId="0" applyFill="1" applyBorder="1" applyAlignment="1">
      <alignment horizontal="left" vertical="center" indent="1"/>
    </xf>
    <xf numFmtId="0" fontId="16" fillId="2" borderId="3" xfId="0" applyFont="1" applyFill="1" applyBorder="1" applyAlignment="1">
      <alignment horizontal="left" vertical="center" indent="1"/>
    </xf>
    <xf numFmtId="0" fontId="16" fillId="2" borderId="5" xfId="0" applyFont="1" applyFill="1" applyBorder="1" applyAlignment="1">
      <alignment horizontal="left" vertical="center" indent="1"/>
    </xf>
    <xf numFmtId="0" fontId="20" fillId="0" borderId="2" xfId="1" applyFont="1" applyBorder="1" applyAlignment="1">
      <alignment horizontal="left" vertical="center" indent="1" shrinkToFit="1"/>
    </xf>
    <xf numFmtId="0" fontId="20" fillId="0" borderId="0" xfId="1" applyFont="1" applyAlignment="1">
      <alignment horizontal="left" vertical="center" indent="1" shrinkToFit="1"/>
    </xf>
    <xf numFmtId="0" fontId="20" fillId="0" borderId="45" xfId="1" applyFont="1" applyBorder="1" applyAlignment="1">
      <alignment horizontal="left" vertical="center" indent="1" shrinkToFit="1"/>
    </xf>
    <xf numFmtId="0" fontId="17" fillId="2" borderId="10" xfId="1" applyFont="1" applyFill="1" applyBorder="1" applyAlignment="1">
      <alignment horizontal="center" vertical="center"/>
    </xf>
    <xf numFmtId="0" fontId="17" fillId="2" borderId="11" xfId="1" applyFont="1" applyFill="1" applyBorder="1" applyAlignment="1">
      <alignment horizontal="center" vertical="center"/>
    </xf>
    <xf numFmtId="0" fontId="17" fillId="2" borderId="12" xfId="1" applyFont="1" applyFill="1" applyBorder="1" applyAlignment="1">
      <alignment horizontal="center" vertical="center"/>
    </xf>
    <xf numFmtId="0" fontId="17" fillId="0" borderId="2" xfId="1" applyFont="1" applyBorder="1" applyAlignment="1">
      <alignment horizontal="distributed" vertical="center" indent="1"/>
    </xf>
    <xf numFmtId="0" fontId="17" fillId="0" borderId="0" xfId="1" applyFont="1" applyAlignment="1">
      <alignment horizontal="distributed" vertical="center" indent="1"/>
    </xf>
    <xf numFmtId="0" fontId="17" fillId="0" borderId="45" xfId="1" applyFont="1" applyBorder="1" applyAlignment="1">
      <alignment horizontal="distributed" vertical="center" indent="1"/>
    </xf>
    <xf numFmtId="0" fontId="17" fillId="0" borderId="69" xfId="1" applyFont="1" applyBorder="1" applyAlignment="1">
      <alignment horizontal="distributed" vertical="center" indent="1"/>
    </xf>
    <xf numFmtId="0" fontId="17" fillId="0" borderId="70" xfId="1" applyFont="1" applyBorder="1" applyAlignment="1">
      <alignment horizontal="distributed" vertical="center" indent="1"/>
    </xf>
    <xf numFmtId="0" fontId="17" fillId="0" borderId="71" xfId="1" applyFont="1" applyBorder="1" applyAlignment="1">
      <alignment horizontal="distributed" vertical="center" indent="1"/>
    </xf>
    <xf numFmtId="0" fontId="20" fillId="0" borderId="69" xfId="1" applyFont="1" applyBorder="1" applyAlignment="1">
      <alignment horizontal="left" vertical="center" indent="1" shrinkToFit="1"/>
    </xf>
    <xf numFmtId="0" fontId="20" fillId="0" borderId="70" xfId="1" applyFont="1" applyBorder="1" applyAlignment="1">
      <alignment horizontal="left" vertical="center" indent="1" shrinkToFit="1"/>
    </xf>
    <xf numFmtId="0" fontId="20" fillId="0" borderId="71" xfId="1" applyFont="1" applyBorder="1" applyAlignment="1">
      <alignment horizontal="left" vertical="center" indent="1" shrinkToFit="1"/>
    </xf>
    <xf numFmtId="0" fontId="17" fillId="0" borderId="6" xfId="1" applyFont="1" applyBorder="1" applyAlignment="1">
      <alignment horizontal="distributed" vertical="center" indent="1"/>
    </xf>
    <xf numFmtId="0" fontId="17" fillId="0" borderId="7" xfId="1" applyFont="1" applyBorder="1" applyAlignment="1">
      <alignment horizontal="distributed" vertical="center" indent="1"/>
    </xf>
    <xf numFmtId="0" fontId="17" fillId="0" borderId="36" xfId="1" applyFont="1" applyBorder="1" applyAlignment="1">
      <alignment horizontal="distributed" vertical="center" indent="1"/>
    </xf>
    <xf numFmtId="0" fontId="24" fillId="0" borderId="37" xfId="1" applyFont="1" applyBorder="1" applyAlignment="1">
      <alignment horizontal="center" vertical="center"/>
    </xf>
    <xf numFmtId="0" fontId="24" fillId="0" borderId="46" xfId="1" applyFont="1" applyBorder="1" applyAlignment="1">
      <alignment horizontal="center" vertical="center"/>
    </xf>
    <xf numFmtId="0" fontId="24" fillId="0" borderId="55" xfId="1" applyFont="1" applyBorder="1" applyAlignment="1">
      <alignment horizontal="center" vertical="center"/>
    </xf>
    <xf numFmtId="0" fontId="24" fillId="0" borderId="7" xfId="1" applyFont="1" applyBorder="1" applyAlignment="1">
      <alignment horizontal="center" vertical="center" shrinkToFit="1"/>
    </xf>
    <xf numFmtId="0" fontId="24" fillId="0" borderId="34" xfId="1" applyFont="1" applyBorder="1" applyAlignment="1">
      <alignment horizontal="center" vertical="center" shrinkToFit="1"/>
    </xf>
    <xf numFmtId="0" fontId="24" fillId="0" borderId="41" xfId="1" applyFont="1" applyBorder="1" applyAlignment="1">
      <alignment horizontal="center" vertical="center" shrinkToFit="1"/>
    </xf>
    <xf numFmtId="0" fontId="24" fillId="0" borderId="42" xfId="1" applyFont="1" applyBorder="1" applyAlignment="1">
      <alignment horizontal="center" vertical="center" shrinkToFit="1"/>
    </xf>
    <xf numFmtId="0" fontId="24" fillId="0" borderId="28" xfId="1" applyFont="1" applyBorder="1" applyAlignment="1">
      <alignment horizontal="center" vertical="center" shrinkToFit="1"/>
    </xf>
    <xf numFmtId="0" fontId="24" fillId="0" borderId="44" xfId="1" applyFont="1" applyBorder="1" applyAlignment="1">
      <alignment horizontal="center" vertical="center" shrinkToFit="1"/>
    </xf>
    <xf numFmtId="0" fontId="24" fillId="0" borderId="38" xfId="1" applyFont="1" applyBorder="1" applyAlignment="1">
      <alignment horizontal="center" vertical="center"/>
    </xf>
    <xf numFmtId="0" fontId="24" fillId="0" borderId="47" xfId="1" applyFont="1" applyBorder="1" applyAlignment="1">
      <alignment horizontal="center" vertical="center"/>
    </xf>
    <xf numFmtId="0" fontId="24" fillId="0" borderId="56" xfId="1" applyFont="1" applyBorder="1" applyAlignment="1">
      <alignment horizontal="center" vertical="center"/>
    </xf>
    <xf numFmtId="0" fontId="24" fillId="0" borderId="19" xfId="1" applyFont="1" applyBorder="1" applyAlignment="1">
      <alignment horizontal="center" vertical="center"/>
    </xf>
    <xf numFmtId="0" fontId="24" fillId="0" borderId="22" xfId="1" applyFont="1" applyBorder="1" applyAlignment="1">
      <alignment horizontal="center" vertical="center"/>
    </xf>
    <xf numFmtId="0" fontId="24" fillId="0" borderId="25" xfId="1" applyFont="1" applyBorder="1" applyAlignment="1">
      <alignment horizontal="center" vertical="center"/>
    </xf>
    <xf numFmtId="0" fontId="17" fillId="2" borderId="14" xfId="1" applyFont="1" applyFill="1" applyBorder="1" applyAlignment="1">
      <alignment horizontal="center" vertical="center"/>
    </xf>
    <xf numFmtId="0" fontId="17" fillId="2" borderId="15" xfId="1" applyFont="1" applyFill="1" applyBorder="1" applyAlignment="1">
      <alignment horizontal="center" vertical="center"/>
    </xf>
    <xf numFmtId="0" fontId="17" fillId="2" borderId="16" xfId="1" applyFont="1" applyFill="1" applyBorder="1" applyAlignment="1">
      <alignment horizontal="center" vertical="center"/>
    </xf>
    <xf numFmtId="0" fontId="24" fillId="2" borderId="33" xfId="1" quotePrefix="1" applyFont="1" applyFill="1" applyBorder="1" applyAlignment="1">
      <alignment horizontal="center" vertical="center"/>
    </xf>
    <xf numFmtId="0" fontId="24" fillId="2" borderId="39" xfId="1" quotePrefix="1" applyFont="1" applyFill="1" applyBorder="1" applyAlignment="1">
      <alignment horizontal="center" vertical="center"/>
    </xf>
    <xf numFmtId="0" fontId="24" fillId="2" borderId="64" xfId="1" quotePrefix="1" applyFont="1" applyFill="1" applyBorder="1" applyAlignment="1">
      <alignment horizontal="center" vertical="center"/>
    </xf>
    <xf numFmtId="0" fontId="24" fillId="0" borderId="17" xfId="1" applyFont="1" applyBorder="1" applyAlignment="1">
      <alignment horizontal="center" vertical="center"/>
    </xf>
    <xf numFmtId="0" fontId="24" fillId="0" borderId="20" xfId="1" applyFont="1" applyBorder="1" applyAlignment="1">
      <alignment horizontal="center" vertical="center"/>
    </xf>
    <xf numFmtId="0" fontId="24" fillId="0" borderId="23" xfId="1" applyFont="1" applyBorder="1" applyAlignment="1">
      <alignment horizontal="center" vertical="center"/>
    </xf>
    <xf numFmtId="0" fontId="24" fillId="0" borderId="18" xfId="1" applyFont="1" applyBorder="1" applyAlignment="1">
      <alignment horizontal="center" vertical="center"/>
    </xf>
    <xf numFmtId="0" fontId="24" fillId="0" borderId="21" xfId="1" applyFont="1" applyBorder="1" applyAlignment="1">
      <alignment horizontal="center" vertical="center"/>
    </xf>
    <xf numFmtId="0" fontId="24" fillId="0" borderId="24" xfId="1" applyFont="1" applyBorder="1" applyAlignment="1">
      <alignment horizontal="center" vertical="center"/>
    </xf>
    <xf numFmtId="0" fontId="17" fillId="0" borderId="48" xfId="1" applyFont="1" applyBorder="1" applyAlignment="1">
      <alignment horizontal="center" vertical="center" shrinkToFit="1"/>
    </xf>
    <xf numFmtId="0" fontId="17" fillId="0" borderId="29" xfId="1" applyFont="1" applyBorder="1" applyAlignment="1">
      <alignment horizontal="center" vertical="center" wrapText="1"/>
    </xf>
    <xf numFmtId="0" fontId="17" fillId="0" borderId="0" xfId="1" applyFont="1" applyAlignment="1">
      <alignment horizontal="center" vertical="center" wrapText="1"/>
    </xf>
    <xf numFmtId="0" fontId="22" fillId="0" borderId="0" xfId="1" applyFont="1" applyAlignment="1">
      <alignment horizontal="left" vertical="top" wrapText="1"/>
    </xf>
    <xf numFmtId="0" fontId="21" fillId="0" borderId="29" xfId="1" quotePrefix="1" applyFont="1" applyBorder="1" applyAlignment="1">
      <alignment horizontal="center" wrapText="1"/>
    </xf>
    <xf numFmtId="0" fontId="21" fillId="0" borderId="0" xfId="1" applyFont="1" applyAlignment="1">
      <alignment horizontal="center" wrapText="1"/>
    </xf>
    <xf numFmtId="0" fontId="21" fillId="0" borderId="29" xfId="1" applyFont="1" applyBorder="1" applyAlignment="1">
      <alignment horizontal="center" wrapText="1"/>
    </xf>
    <xf numFmtId="0" fontId="17" fillId="3" borderId="14" xfId="1" applyFont="1" applyFill="1" applyBorder="1" applyAlignment="1">
      <alignment horizontal="center" vertical="center"/>
    </xf>
    <xf numFmtId="0" fontId="17" fillId="3" borderId="15" xfId="1" applyFont="1" applyFill="1" applyBorder="1" applyAlignment="1">
      <alignment horizontal="center" vertical="center"/>
    </xf>
    <xf numFmtId="0" fontId="17" fillId="3" borderId="8" xfId="1" applyFont="1" applyFill="1" applyBorder="1" applyAlignment="1">
      <alignment horizontal="center" vertical="center"/>
    </xf>
    <xf numFmtId="0" fontId="17" fillId="3" borderId="16" xfId="1" applyFont="1" applyFill="1" applyBorder="1" applyAlignment="1">
      <alignment horizontal="center" vertical="center"/>
    </xf>
    <xf numFmtId="0" fontId="22" fillId="3" borderId="58" xfId="1" applyFont="1" applyFill="1" applyBorder="1" applyAlignment="1">
      <alignment horizontal="center" vertical="center" textRotation="255" wrapText="1"/>
    </xf>
    <xf numFmtId="0" fontId="22" fillId="3" borderId="39" xfId="1" applyFont="1" applyFill="1" applyBorder="1" applyAlignment="1">
      <alignment horizontal="center" vertical="center" textRotation="255"/>
    </xf>
    <xf numFmtId="0" fontId="22" fillId="3" borderId="64" xfId="1" applyFont="1" applyFill="1" applyBorder="1" applyAlignment="1">
      <alignment horizontal="center" vertical="center" textRotation="255"/>
    </xf>
    <xf numFmtId="0" fontId="17" fillId="3" borderId="10" xfId="1" applyFont="1" applyFill="1" applyBorder="1" applyAlignment="1">
      <alignment horizontal="center" vertical="center" shrinkToFit="1"/>
    </xf>
    <xf numFmtId="0" fontId="17" fillId="3" borderId="11" xfId="1" applyFont="1" applyFill="1" applyBorder="1" applyAlignment="1">
      <alignment horizontal="center" vertical="center" shrinkToFit="1"/>
    </xf>
    <xf numFmtId="0" fontId="17" fillId="3" borderId="59" xfId="1" applyFont="1" applyFill="1" applyBorder="1" applyAlignment="1">
      <alignment horizontal="center" vertical="center" shrinkToFit="1"/>
    </xf>
    <xf numFmtId="0" fontId="24" fillId="0" borderId="60" xfId="1" applyFont="1" applyBorder="1" applyAlignment="1">
      <alignment horizontal="center" vertical="center"/>
    </xf>
    <xf numFmtId="0" fontId="24" fillId="0" borderId="61" xfId="1" applyFont="1" applyBorder="1" applyAlignment="1">
      <alignment horizontal="center" vertical="center"/>
    </xf>
    <xf numFmtId="0" fontId="24" fillId="0" borderId="73" xfId="1" applyFont="1" applyBorder="1" applyAlignment="1">
      <alignment horizontal="center" vertical="center"/>
    </xf>
    <xf numFmtId="0" fontId="22" fillId="0" borderId="0" xfId="1" applyFont="1" applyAlignment="1">
      <alignment vertical="center" wrapText="1"/>
    </xf>
    <xf numFmtId="0" fontId="24" fillId="3" borderId="27" xfId="1" applyFont="1" applyFill="1" applyBorder="1" applyAlignment="1">
      <alignment horizontal="center" vertical="center" wrapText="1"/>
    </xf>
    <xf numFmtId="0" fontId="24" fillId="3" borderId="7" xfId="1" applyFont="1" applyFill="1" applyBorder="1" applyAlignment="1">
      <alignment horizontal="center" vertical="center" wrapText="1"/>
    </xf>
    <xf numFmtId="0" fontId="24" fillId="3" borderId="36" xfId="1" applyFont="1" applyFill="1" applyBorder="1" applyAlignment="1">
      <alignment horizontal="center" vertical="center" wrapText="1"/>
    </xf>
    <xf numFmtId="0" fontId="24" fillId="3" borderId="29" xfId="1" applyFont="1" applyFill="1" applyBorder="1" applyAlignment="1">
      <alignment horizontal="center" vertical="center" wrapText="1"/>
    </xf>
    <xf numFmtId="0" fontId="24" fillId="3" borderId="0" xfId="1" applyFont="1" applyFill="1" applyAlignment="1">
      <alignment horizontal="center" vertical="center" wrapText="1"/>
    </xf>
    <xf numFmtId="0" fontId="24" fillId="3" borderId="45" xfId="1" applyFont="1" applyFill="1" applyBorder="1" applyAlignment="1">
      <alignment horizontal="center" vertical="center" wrapText="1"/>
    </xf>
    <xf numFmtId="0" fontId="24" fillId="3" borderId="30" xfId="1" applyFont="1" applyFill="1" applyBorder="1" applyAlignment="1">
      <alignment horizontal="center" vertical="center" wrapText="1"/>
    </xf>
    <xf numFmtId="0" fontId="24" fillId="3" borderId="9" xfId="1" applyFont="1" applyFill="1" applyBorder="1" applyAlignment="1">
      <alignment horizontal="center" vertical="center" wrapText="1"/>
    </xf>
    <xf numFmtId="0" fontId="24" fillId="3" borderId="54" xfId="1" applyFont="1" applyFill="1" applyBorder="1" applyAlignment="1">
      <alignment horizontal="center" vertical="center" wrapText="1"/>
    </xf>
    <xf numFmtId="0" fontId="20" fillId="0" borderId="94" xfId="1" applyFont="1" applyBorder="1" applyAlignment="1">
      <alignment horizontal="center" vertical="center"/>
    </xf>
    <xf numFmtId="0" fontId="20" fillId="0" borderId="95" xfId="1" applyFont="1" applyBorder="1" applyAlignment="1">
      <alignment horizontal="center" vertical="center"/>
    </xf>
    <xf numFmtId="0" fontId="20" fillId="0" borderId="6" xfId="1" applyFont="1" applyBorder="1" applyAlignment="1">
      <alignment horizontal="left" vertical="center" indent="1" shrinkToFit="1"/>
    </xf>
    <xf numFmtId="0" fontId="20" fillId="0" borderId="7" xfId="1" applyFont="1" applyBorder="1" applyAlignment="1">
      <alignment horizontal="left" vertical="center" indent="1" shrinkToFit="1"/>
    </xf>
    <xf numFmtId="0" fontId="20" fillId="0" borderId="36" xfId="1" applyFont="1" applyBorder="1" applyAlignment="1">
      <alignment horizontal="left" vertical="center" indent="1" shrinkToFit="1"/>
    </xf>
    <xf numFmtId="0" fontId="22" fillId="0" borderId="60" xfId="1" applyFont="1" applyBorder="1" applyAlignment="1">
      <alignment horizontal="center" vertical="center" wrapText="1"/>
    </xf>
    <xf numFmtId="0" fontId="22" fillId="0" borderId="28" xfId="1" applyFont="1" applyBorder="1" applyAlignment="1">
      <alignment horizontal="center" vertical="center" wrapText="1"/>
    </xf>
    <xf numFmtId="0" fontId="22" fillId="0" borderId="61" xfId="1" applyFont="1" applyBorder="1" applyAlignment="1">
      <alignment horizontal="center" vertical="center" wrapText="1"/>
    </xf>
    <xf numFmtId="0" fontId="22" fillId="0" borderId="13" xfId="1" applyFont="1" applyBorder="1" applyAlignment="1">
      <alignment horizontal="center" vertical="center" wrapText="1"/>
    </xf>
    <xf numFmtId="0" fontId="24" fillId="0" borderId="27" xfId="1" applyFont="1" applyBorder="1" applyAlignment="1">
      <alignment horizontal="center" vertical="center" shrinkToFit="1"/>
    </xf>
    <xf numFmtId="0" fontId="24" fillId="0" borderId="36" xfId="1" applyFont="1" applyBorder="1" applyAlignment="1">
      <alignment horizontal="center" vertical="center" shrinkToFit="1"/>
    </xf>
    <xf numFmtId="0" fontId="24" fillId="0" borderId="29" xfId="1" applyFont="1" applyBorder="1" applyAlignment="1">
      <alignment horizontal="center" vertical="center" shrinkToFit="1"/>
    </xf>
    <xf numFmtId="0" fontId="24" fillId="0" borderId="0" xfId="1" applyFont="1" applyAlignment="1">
      <alignment horizontal="center" vertical="center" shrinkToFit="1"/>
    </xf>
    <xf numFmtId="0" fontId="24" fillId="0" borderId="45" xfId="1" applyFont="1" applyBorder="1" applyAlignment="1">
      <alignment horizontal="center" vertical="center" shrinkToFit="1"/>
    </xf>
    <xf numFmtId="0" fontId="24" fillId="0" borderId="30" xfId="1" applyFont="1" applyBorder="1" applyAlignment="1">
      <alignment horizontal="center" vertical="center" shrinkToFit="1"/>
    </xf>
    <xf numFmtId="0" fontId="24" fillId="0" borderId="9" xfId="1" applyFont="1" applyBorder="1" applyAlignment="1">
      <alignment horizontal="center" vertical="center" shrinkToFit="1"/>
    </xf>
    <xf numFmtId="0" fontId="24" fillId="0" borderId="54" xfId="1" applyFont="1" applyBorder="1" applyAlignment="1">
      <alignment horizontal="center" vertical="center" shrinkToFit="1"/>
    </xf>
    <xf numFmtId="0" fontId="18" fillId="0" borderId="48" xfId="1" applyFont="1" applyBorder="1" applyAlignment="1">
      <alignment horizontal="center" vertical="center" shrinkToFit="1"/>
    </xf>
    <xf numFmtId="0" fontId="18" fillId="0" borderId="49" xfId="1" applyFont="1" applyBorder="1" applyAlignment="1">
      <alignment horizontal="center" vertical="center" shrinkToFit="1"/>
    </xf>
    <xf numFmtId="0" fontId="18" fillId="0" borderId="0" xfId="1" applyFont="1" applyAlignment="1">
      <alignment horizontal="center" vertical="center" shrinkToFit="1"/>
    </xf>
    <xf numFmtId="0" fontId="18" fillId="0" borderId="51" xfId="1" applyFont="1" applyBorder="1" applyAlignment="1">
      <alignment horizontal="center" vertical="center" shrinkToFit="1"/>
    </xf>
    <xf numFmtId="0" fontId="18" fillId="0" borderId="9" xfId="1" applyFont="1" applyBorder="1" applyAlignment="1">
      <alignment horizontal="center" vertical="center" shrinkToFit="1"/>
    </xf>
    <xf numFmtId="0" fontId="18" fillId="0" borderId="52" xfId="1" applyFont="1" applyBorder="1" applyAlignment="1">
      <alignment horizontal="center" vertical="center" shrinkToFit="1"/>
    </xf>
    <xf numFmtId="0" fontId="18" fillId="0" borderId="50" xfId="1" applyFont="1" applyBorder="1" applyAlignment="1">
      <alignment horizontal="center" vertical="center" shrinkToFit="1"/>
    </xf>
    <xf numFmtId="0" fontId="18" fillId="0" borderId="13" xfId="1" applyFont="1" applyBorder="1" applyAlignment="1">
      <alignment horizontal="center" vertical="center" shrinkToFit="1"/>
    </xf>
    <xf numFmtId="0" fontId="18" fillId="0" borderId="31" xfId="1" applyFont="1" applyBorder="1" applyAlignment="1">
      <alignment horizontal="center" vertical="center" shrinkToFit="1"/>
    </xf>
    <xf numFmtId="0" fontId="24" fillId="0" borderId="13" xfId="1" applyFont="1" applyBorder="1" applyAlignment="1">
      <alignment horizontal="center" vertical="center" shrinkToFit="1"/>
    </xf>
    <xf numFmtId="0" fontId="24" fillId="0" borderId="31" xfId="1" applyFont="1" applyBorder="1" applyAlignment="1">
      <alignment horizontal="center" vertical="center" shrinkToFit="1"/>
    </xf>
    <xf numFmtId="0" fontId="24" fillId="0" borderId="29" xfId="1" quotePrefix="1" applyFont="1" applyBorder="1" applyAlignment="1">
      <alignment horizontal="center" wrapText="1"/>
    </xf>
    <xf numFmtId="0" fontId="24" fillId="0" borderId="62" xfId="1" quotePrefix="1" applyFont="1" applyBorder="1" applyAlignment="1">
      <alignment horizontal="center" wrapText="1"/>
    </xf>
    <xf numFmtId="0" fontId="24" fillId="0" borderId="30" xfId="1" quotePrefix="1" applyFont="1" applyBorder="1" applyAlignment="1">
      <alignment horizontal="center" wrapText="1"/>
    </xf>
    <xf numFmtId="0" fontId="24" fillId="0" borderId="65" xfId="1" quotePrefix="1" applyFont="1" applyBorder="1" applyAlignment="1">
      <alignment horizontal="center" wrapText="1"/>
    </xf>
    <xf numFmtId="0" fontId="24" fillId="0" borderId="61" xfId="1" quotePrefix="1" applyFont="1" applyBorder="1" applyAlignment="1">
      <alignment horizontal="center" wrapText="1"/>
    </xf>
    <xf numFmtId="0" fontId="24" fillId="0" borderId="73" xfId="1" quotePrefix="1" applyFont="1" applyBorder="1" applyAlignment="1">
      <alignment horizontal="center" wrapText="1"/>
    </xf>
    <xf numFmtId="0" fontId="24" fillId="0" borderId="13" xfId="1" quotePrefix="1" applyFont="1" applyBorder="1" applyAlignment="1">
      <alignment horizontal="center" wrapText="1"/>
    </xf>
    <xf numFmtId="0" fontId="24" fillId="0" borderId="31" xfId="1" quotePrefix="1" applyFont="1" applyBorder="1" applyAlignment="1">
      <alignment horizontal="center" wrapText="1"/>
    </xf>
    <xf numFmtId="0" fontId="17" fillId="0" borderId="27" xfId="1" applyFont="1" applyBorder="1" applyAlignment="1">
      <alignment horizontal="center" vertical="center" wrapText="1"/>
    </xf>
    <xf numFmtId="0" fontId="17" fillId="0" borderId="72" xfId="1" applyFont="1" applyBorder="1" applyAlignment="1">
      <alignment horizontal="center" vertical="center" wrapText="1"/>
    </xf>
    <xf numFmtId="0" fontId="17" fillId="0" borderId="62" xfId="1" applyFont="1" applyBorder="1" applyAlignment="1">
      <alignment horizontal="center" vertical="center" wrapText="1"/>
    </xf>
    <xf numFmtId="0" fontId="17" fillId="0" borderId="60" xfId="1" applyFont="1" applyBorder="1" applyAlignment="1">
      <alignment horizontal="center" vertical="center" wrapText="1"/>
    </xf>
    <xf numFmtId="0" fontId="17" fillId="0" borderId="61" xfId="1" applyFont="1" applyBorder="1" applyAlignment="1">
      <alignment horizontal="center" vertical="center" wrapText="1"/>
    </xf>
    <xf numFmtId="0" fontId="17" fillId="2" borderId="10" xfId="1" applyFont="1" applyFill="1" applyBorder="1" applyAlignment="1">
      <alignment horizontal="center" vertical="center" shrinkToFit="1"/>
    </xf>
    <xf numFmtId="0" fontId="17" fillId="2" borderId="11"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24" fillId="0" borderId="27" xfId="1" quotePrefix="1" applyFont="1" applyBorder="1" applyAlignment="1">
      <alignment horizontal="center" vertical="center"/>
    </xf>
    <xf numFmtId="0" fontId="24" fillId="0" borderId="7" xfId="1" quotePrefix="1" applyFont="1" applyBorder="1" applyAlignment="1">
      <alignment horizontal="center" vertical="center"/>
    </xf>
    <xf numFmtId="0" fontId="24" fillId="0" borderId="28" xfId="1" quotePrefix="1" applyFont="1" applyBorder="1" applyAlignment="1">
      <alignment horizontal="center" vertical="center"/>
    </xf>
    <xf numFmtId="0" fontId="24" fillId="0" borderId="29" xfId="1" quotePrefix="1" applyFont="1" applyBorder="1" applyAlignment="1">
      <alignment horizontal="center" vertical="center"/>
    </xf>
    <xf numFmtId="0" fontId="24" fillId="0" borderId="0" xfId="1" quotePrefix="1" applyFont="1" applyAlignment="1">
      <alignment horizontal="center" vertical="center"/>
    </xf>
    <xf numFmtId="0" fontId="24" fillId="0" borderId="13" xfId="1" quotePrefix="1" applyFont="1" applyBorder="1" applyAlignment="1">
      <alignment horizontal="center" vertical="center"/>
    </xf>
    <xf numFmtId="0" fontId="24" fillId="0" borderId="30" xfId="1" quotePrefix="1" applyFont="1" applyBorder="1" applyAlignment="1">
      <alignment horizontal="center" vertical="center"/>
    </xf>
    <xf numFmtId="0" fontId="24" fillId="0" borderId="9" xfId="1" quotePrefix="1" applyFont="1" applyBorder="1" applyAlignment="1">
      <alignment horizontal="center" vertical="center"/>
    </xf>
    <xf numFmtId="0" fontId="24" fillId="0" borderId="31" xfId="1" quotePrefix="1" applyFont="1" applyBorder="1" applyAlignment="1">
      <alignment horizontal="center" vertical="center"/>
    </xf>
    <xf numFmtId="0" fontId="17" fillId="0" borderId="0" xfId="1" applyFont="1" applyAlignment="1">
      <alignment horizontal="center" vertical="center"/>
    </xf>
    <xf numFmtId="0" fontId="19" fillId="0" borderId="0" xfId="1" applyFont="1" applyAlignment="1">
      <alignment horizontal="center"/>
    </xf>
    <xf numFmtId="0" fontId="20" fillId="0" borderId="6" xfId="1" applyFont="1" applyBorder="1" applyAlignment="1">
      <alignment horizontal="left" vertical="center" indent="1"/>
    </xf>
    <xf numFmtId="0" fontId="20" fillId="0" borderId="7" xfId="1" applyFont="1" applyBorder="1" applyAlignment="1">
      <alignment horizontal="left" vertical="center" indent="1"/>
    </xf>
    <xf numFmtId="0" fontId="20" fillId="0" borderId="36" xfId="1" applyFont="1" applyBorder="1" applyAlignment="1">
      <alignment horizontal="left" vertical="center" indent="1"/>
    </xf>
    <xf numFmtId="0" fontId="20" fillId="0" borderId="2" xfId="1" applyFont="1" applyBorder="1" applyAlignment="1">
      <alignment horizontal="left" vertical="center" indent="1"/>
    </xf>
    <xf numFmtId="0" fontId="20" fillId="0" borderId="0" xfId="1" applyFont="1" applyAlignment="1">
      <alignment horizontal="left" vertical="center" indent="1"/>
    </xf>
    <xf numFmtId="0" fontId="20" fillId="0" borderId="45" xfId="1" applyFont="1" applyBorder="1" applyAlignment="1">
      <alignment horizontal="left" vertical="center" indent="1"/>
    </xf>
    <xf numFmtId="0" fontId="20" fillId="0" borderId="69" xfId="1" applyFont="1" applyBorder="1" applyAlignment="1">
      <alignment horizontal="left" vertical="center" indent="1"/>
    </xf>
    <xf numFmtId="0" fontId="20" fillId="0" borderId="70" xfId="1" applyFont="1" applyBorder="1" applyAlignment="1">
      <alignment horizontal="left" vertical="center" indent="1"/>
    </xf>
    <xf numFmtId="0" fontId="20" fillId="0" borderId="71" xfId="1" applyFont="1" applyBorder="1" applyAlignment="1">
      <alignment horizontal="left" vertical="center" indent="1"/>
    </xf>
    <xf numFmtId="58" fontId="20" fillId="0" borderId="0" xfId="1" applyNumberFormat="1" applyFont="1" applyAlignment="1">
      <alignment horizontal="right" vertical="center" shrinkToFit="1"/>
    </xf>
    <xf numFmtId="0" fontId="6" fillId="0" borderId="17" xfId="1" applyFont="1" applyBorder="1" applyAlignment="1">
      <alignment horizontal="center" vertical="center"/>
    </xf>
    <xf numFmtId="0" fontId="6" fillId="0" borderId="20" xfId="1" applyFont="1" applyBorder="1" applyAlignment="1">
      <alignment horizontal="center" vertical="center"/>
    </xf>
    <xf numFmtId="0" fontId="6" fillId="0" borderId="23" xfId="1" applyFont="1" applyBorder="1" applyAlignment="1">
      <alignment horizontal="center" vertical="center"/>
    </xf>
    <xf numFmtId="0" fontId="6" fillId="0" borderId="18" xfId="1" applyFont="1" applyBorder="1" applyAlignment="1">
      <alignment horizontal="center" vertical="center"/>
    </xf>
    <xf numFmtId="0" fontId="6" fillId="0" borderId="21" xfId="1" applyFont="1" applyBorder="1" applyAlignment="1">
      <alignment horizontal="center" vertical="center"/>
    </xf>
    <xf numFmtId="0" fontId="6" fillId="0" borderId="24" xfId="1" applyFont="1" applyBorder="1" applyAlignment="1">
      <alignment horizontal="center" vertical="center"/>
    </xf>
    <xf numFmtId="0" fontId="6" fillId="0" borderId="7" xfId="1" applyFont="1" applyBorder="1" applyAlignment="1">
      <alignment horizontal="center" vertical="center" shrinkToFit="1"/>
    </xf>
    <xf numFmtId="0" fontId="6" fillId="0" borderId="28" xfId="1" applyFont="1" applyBorder="1" applyAlignment="1">
      <alignment horizontal="center" vertical="center" shrinkToFit="1"/>
    </xf>
    <xf numFmtId="0" fontId="6" fillId="0" borderId="41" xfId="1" applyFont="1" applyBorder="1" applyAlignment="1">
      <alignment horizontal="center" vertical="center" shrinkToFit="1"/>
    </xf>
    <xf numFmtId="0" fontId="6" fillId="0" borderId="44" xfId="1" applyFont="1" applyBorder="1" applyAlignment="1">
      <alignment horizontal="center" vertical="center" shrinkToFit="1"/>
    </xf>
    <xf numFmtId="0" fontId="6" fillId="0" borderId="19" xfId="1" applyFont="1" applyBorder="1" applyAlignment="1">
      <alignment horizontal="center" vertical="center"/>
    </xf>
    <xf numFmtId="0" fontId="6" fillId="0" borderId="22" xfId="1" applyFont="1" applyBorder="1" applyAlignment="1">
      <alignment horizontal="center" vertical="center"/>
    </xf>
    <xf numFmtId="0" fontId="6" fillId="0" borderId="25" xfId="1" applyFont="1" applyBorder="1" applyAlignment="1">
      <alignment horizontal="center" vertical="center"/>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0" fontId="4" fillId="0" borderId="0" xfId="1" applyFont="1" applyAlignment="1">
      <alignment horizontal="center" vertical="center" shrinkToFit="1"/>
    </xf>
    <xf numFmtId="0" fontId="4" fillId="0" borderId="51"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52" xfId="1" applyFont="1" applyBorder="1" applyAlignment="1">
      <alignment horizontal="center" vertical="center" shrinkToFit="1"/>
    </xf>
    <xf numFmtId="0" fontId="4" fillId="0" borderId="50"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31" xfId="1" applyFont="1" applyBorder="1" applyAlignment="1">
      <alignment horizontal="center" vertical="center" shrinkToFit="1"/>
    </xf>
    <xf numFmtId="0" fontId="6" fillId="0" borderId="38" xfId="1" applyFont="1" applyBorder="1" applyAlignment="1">
      <alignment horizontal="center" vertical="center"/>
    </xf>
    <xf numFmtId="0" fontId="6" fillId="0" borderId="47" xfId="1" applyFont="1" applyBorder="1" applyAlignment="1">
      <alignment horizontal="center" vertical="center"/>
    </xf>
    <xf numFmtId="0" fontId="6" fillId="0" borderId="56" xfId="1" applyFont="1" applyBorder="1" applyAlignment="1">
      <alignment horizontal="center" vertical="center"/>
    </xf>
    <xf numFmtId="0" fontId="6" fillId="0" borderId="37" xfId="1" applyFont="1" applyBorder="1" applyAlignment="1">
      <alignment horizontal="center" vertical="center"/>
    </xf>
    <xf numFmtId="0" fontId="6" fillId="0" borderId="46" xfId="1" applyFont="1" applyBorder="1" applyAlignment="1">
      <alignment horizontal="center" vertical="center"/>
    </xf>
    <xf numFmtId="0" fontId="6" fillId="0" borderId="55" xfId="1" applyFont="1" applyBorder="1" applyAlignment="1">
      <alignment horizontal="center" vertical="center"/>
    </xf>
    <xf numFmtId="0" fontId="6" fillId="0" borderId="34" xfId="1" applyFont="1" applyBorder="1" applyAlignment="1">
      <alignment horizontal="center" vertical="center" shrinkToFit="1"/>
    </xf>
    <xf numFmtId="0" fontId="6" fillId="0" borderId="42" xfId="1" applyFont="1" applyBorder="1" applyAlignment="1">
      <alignment horizontal="center" vertical="center" shrinkToFit="1"/>
    </xf>
  </cellXfs>
  <cellStyles count="3">
    <cellStyle name="標準" xfId="0" builtinId="0"/>
    <cellStyle name="標準 2" xfId="1" xr:uid="{00000000-0005-0000-0000-000001000000}"/>
    <cellStyle name="標準 3" xfId="2" xr:uid="{23D323CE-D723-491F-B9DB-1BB5626157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18</xdr:row>
          <xdr:rowOff>9525</xdr:rowOff>
        </xdr:from>
        <xdr:to>
          <xdr:col>5</xdr:col>
          <xdr:colOff>57150</xdr:colOff>
          <xdr:row>22</xdr:row>
          <xdr:rowOff>57150</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標準報酬等!I2" spid="_x0000_s87941"/>
                </a:ext>
              </a:extLst>
            </xdr:cNvPicPr>
          </xdr:nvPicPr>
          <xdr:blipFill>
            <a:blip xmlns:r="http://schemas.openxmlformats.org/officeDocument/2006/relationships" r:embed="rId1"/>
            <a:srcRect/>
            <a:stretch>
              <a:fillRect/>
            </a:stretch>
          </xdr:blipFill>
          <xdr:spPr bwMode="auto">
            <a:xfrm>
              <a:off x="51911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9525</xdr:rowOff>
        </xdr:from>
        <xdr:to>
          <xdr:col>7</xdr:col>
          <xdr:colOff>57150</xdr:colOff>
          <xdr:row>22</xdr:row>
          <xdr:rowOff>57150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標準報酬等!J2" spid="_x0000_s87942"/>
                </a:ext>
              </a:extLst>
            </xdr:cNvPicPr>
          </xdr:nvPicPr>
          <xdr:blipFill>
            <a:blip xmlns:r="http://schemas.openxmlformats.org/officeDocument/2006/relationships" r:embed="rId1"/>
            <a:srcRect/>
            <a:stretch>
              <a:fillRect/>
            </a:stretch>
          </xdr:blipFill>
          <xdr:spPr bwMode="auto">
            <a:xfrm>
              <a:off x="574357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18</xdr:row>
          <xdr:rowOff>9525</xdr:rowOff>
        </xdr:from>
        <xdr:to>
          <xdr:col>9</xdr:col>
          <xdr:colOff>57150</xdr:colOff>
          <xdr:row>22</xdr:row>
          <xdr:rowOff>57150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a:extLst>
                <a:ext uri="{84589F7E-364E-4C9E-8A38-B11213B215E9}">
                  <a14:cameraTool cellRange="標準報酬等!K2" spid="_x0000_s87943"/>
                </a:ext>
              </a:extLst>
            </xdr:cNvPicPr>
          </xdr:nvPicPr>
          <xdr:blipFill>
            <a:blip xmlns:r="http://schemas.openxmlformats.org/officeDocument/2006/relationships" r:embed="rId1"/>
            <a:srcRect/>
            <a:stretch>
              <a:fillRect/>
            </a:stretch>
          </xdr:blipFill>
          <xdr:spPr bwMode="auto">
            <a:xfrm>
              <a:off x="62960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2</xdr:col>
          <xdr:colOff>219075</xdr:colOff>
          <xdr:row>32</xdr:row>
          <xdr:rowOff>9525</xdr:rowOff>
        </xdr:from>
        <xdr:ext cx="666750" cy="581025"/>
        <xdr:pic>
          <xdr:nvPicPr>
            <xdr:cNvPr id="14" name="図 13">
              <a:extLst>
                <a:ext uri="{FF2B5EF4-FFF2-40B4-BE49-F238E27FC236}">
                  <a16:creationId xmlns:a16="http://schemas.microsoft.com/office/drawing/2014/main" id="{6E83D375-9B31-4543-983F-A420933B4909}"/>
                </a:ext>
              </a:extLst>
            </xdr:cNvPr>
            <xdr:cNvPicPr>
              <a:picLocks noChangeAspect="1" noChangeArrowheads="1"/>
              <a:extLst>
                <a:ext uri="{84589F7E-364E-4C9E-8A38-B11213B215E9}">
                  <a14:cameraTool cellRange="標準報酬等!I3" spid="_x0000_s87944"/>
                </a:ext>
              </a:extLst>
            </xdr:cNvPicPr>
          </xdr:nvPicPr>
          <xdr:blipFill>
            <a:blip xmlns:r="http://schemas.openxmlformats.org/officeDocument/2006/relationships" r:embed="rId1"/>
            <a:srcRect/>
            <a:stretch>
              <a:fillRect/>
            </a:stretch>
          </xdr:blipFill>
          <xdr:spPr bwMode="auto">
            <a:xfrm>
              <a:off x="771525" y="248602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32</xdr:row>
          <xdr:rowOff>9525</xdr:rowOff>
        </xdr:from>
        <xdr:ext cx="666750" cy="581025"/>
        <xdr:pic>
          <xdr:nvPicPr>
            <xdr:cNvPr id="15" name="図 14">
              <a:extLst>
                <a:ext uri="{FF2B5EF4-FFF2-40B4-BE49-F238E27FC236}">
                  <a16:creationId xmlns:a16="http://schemas.microsoft.com/office/drawing/2014/main" id="{1979F724-2488-48B4-8749-672D5AFC8184}"/>
                </a:ext>
              </a:extLst>
            </xdr:cNvPr>
            <xdr:cNvPicPr>
              <a:picLocks noChangeAspect="1" noChangeArrowheads="1"/>
              <a:extLst>
                <a:ext uri="{84589F7E-364E-4C9E-8A38-B11213B215E9}">
                  <a14:cameraTool cellRange="標準報酬等!J3" spid="_x0000_s87945"/>
                </a:ext>
              </a:extLst>
            </xdr:cNvPicPr>
          </xdr:nvPicPr>
          <xdr:blipFill>
            <a:blip xmlns:r="http://schemas.openxmlformats.org/officeDocument/2006/relationships" r:embed="rId1"/>
            <a:srcRect/>
            <a:stretch>
              <a:fillRect/>
            </a:stretch>
          </xdr:blipFill>
          <xdr:spPr bwMode="auto">
            <a:xfrm>
              <a:off x="1323975" y="248602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32</xdr:row>
          <xdr:rowOff>9525</xdr:rowOff>
        </xdr:from>
        <xdr:ext cx="666750" cy="581025"/>
        <xdr:pic>
          <xdr:nvPicPr>
            <xdr:cNvPr id="16" name="図 15">
              <a:extLst>
                <a:ext uri="{FF2B5EF4-FFF2-40B4-BE49-F238E27FC236}">
                  <a16:creationId xmlns:a16="http://schemas.microsoft.com/office/drawing/2014/main" id="{FC1856C9-BDA1-4FEA-8654-7C1945884DF9}"/>
                </a:ext>
              </a:extLst>
            </xdr:cNvPr>
            <xdr:cNvPicPr>
              <a:picLocks noChangeAspect="1" noChangeArrowheads="1"/>
              <a:extLst>
                <a:ext uri="{84589F7E-364E-4C9E-8A38-B11213B215E9}">
                  <a14:cameraTool cellRange="標準報酬等!K3" spid="_x0000_s87946"/>
                </a:ext>
              </a:extLst>
            </xdr:cNvPicPr>
          </xdr:nvPicPr>
          <xdr:blipFill>
            <a:blip xmlns:r="http://schemas.openxmlformats.org/officeDocument/2006/relationships" r:embed="rId1"/>
            <a:srcRect/>
            <a:stretch>
              <a:fillRect/>
            </a:stretch>
          </xdr:blipFill>
          <xdr:spPr bwMode="auto">
            <a:xfrm>
              <a:off x="1876425" y="248602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46</xdr:row>
          <xdr:rowOff>9525</xdr:rowOff>
        </xdr:from>
        <xdr:ext cx="666750" cy="581025"/>
        <xdr:pic>
          <xdr:nvPicPr>
            <xdr:cNvPr id="17" name="図 16">
              <a:extLst>
                <a:ext uri="{FF2B5EF4-FFF2-40B4-BE49-F238E27FC236}">
                  <a16:creationId xmlns:a16="http://schemas.microsoft.com/office/drawing/2014/main" id="{60542A21-0705-441C-8A66-BB0475F721D3}"/>
                </a:ext>
              </a:extLst>
            </xdr:cNvPr>
            <xdr:cNvPicPr>
              <a:picLocks noChangeAspect="1" noChangeArrowheads="1"/>
              <a:extLst>
                <a:ext uri="{84589F7E-364E-4C9E-8A38-B11213B215E9}">
                  <a14:cameraTool cellRange="標準報酬等!I4" spid="_x0000_s87947"/>
                </a:ext>
              </a:extLst>
            </xdr:cNvPicPr>
          </xdr:nvPicPr>
          <xdr:blipFill>
            <a:blip xmlns:r="http://schemas.openxmlformats.org/officeDocument/2006/relationships" r:embed="rId1"/>
            <a:srcRect/>
            <a:stretch>
              <a:fillRect/>
            </a:stretch>
          </xdr:blipFill>
          <xdr:spPr bwMode="auto">
            <a:xfrm>
              <a:off x="7715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46</xdr:row>
          <xdr:rowOff>9525</xdr:rowOff>
        </xdr:from>
        <xdr:ext cx="666750" cy="581025"/>
        <xdr:pic>
          <xdr:nvPicPr>
            <xdr:cNvPr id="18" name="図 17">
              <a:extLst>
                <a:ext uri="{FF2B5EF4-FFF2-40B4-BE49-F238E27FC236}">
                  <a16:creationId xmlns:a16="http://schemas.microsoft.com/office/drawing/2014/main" id="{7FB789CF-008F-43D7-9251-AC724CCAFB26}"/>
                </a:ext>
              </a:extLst>
            </xdr:cNvPr>
            <xdr:cNvPicPr>
              <a:picLocks noChangeAspect="1" noChangeArrowheads="1"/>
              <a:extLst>
                <a:ext uri="{84589F7E-364E-4C9E-8A38-B11213B215E9}">
                  <a14:cameraTool cellRange="標準報酬等!J4" spid="_x0000_s87948"/>
                </a:ext>
              </a:extLst>
            </xdr:cNvPicPr>
          </xdr:nvPicPr>
          <xdr:blipFill>
            <a:blip xmlns:r="http://schemas.openxmlformats.org/officeDocument/2006/relationships" r:embed="rId1"/>
            <a:srcRect/>
            <a:stretch>
              <a:fillRect/>
            </a:stretch>
          </xdr:blipFill>
          <xdr:spPr bwMode="auto">
            <a:xfrm>
              <a:off x="132397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46</xdr:row>
          <xdr:rowOff>9525</xdr:rowOff>
        </xdr:from>
        <xdr:ext cx="666750" cy="581025"/>
        <xdr:pic>
          <xdr:nvPicPr>
            <xdr:cNvPr id="19" name="図 18">
              <a:extLst>
                <a:ext uri="{FF2B5EF4-FFF2-40B4-BE49-F238E27FC236}">
                  <a16:creationId xmlns:a16="http://schemas.microsoft.com/office/drawing/2014/main" id="{16A9C135-DC80-4808-BE8A-A5357D732DE9}"/>
                </a:ext>
              </a:extLst>
            </xdr:cNvPr>
            <xdr:cNvPicPr>
              <a:picLocks noChangeAspect="1" noChangeArrowheads="1"/>
              <a:extLst>
                <a:ext uri="{84589F7E-364E-4C9E-8A38-B11213B215E9}">
                  <a14:cameraTool cellRange="標準報酬等!K4" spid="_x0000_s87949"/>
                </a:ext>
              </a:extLst>
            </xdr:cNvPicPr>
          </xdr:nvPicPr>
          <xdr:blipFill>
            <a:blip xmlns:r="http://schemas.openxmlformats.org/officeDocument/2006/relationships" r:embed="rId1"/>
            <a:srcRect/>
            <a:stretch>
              <a:fillRect/>
            </a:stretch>
          </xdr:blipFill>
          <xdr:spPr bwMode="auto">
            <a:xfrm>
              <a:off x="18764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60</xdr:row>
          <xdr:rowOff>9525</xdr:rowOff>
        </xdr:from>
        <xdr:ext cx="666750" cy="581025"/>
        <xdr:pic>
          <xdr:nvPicPr>
            <xdr:cNvPr id="20" name="図 19">
              <a:extLst>
                <a:ext uri="{FF2B5EF4-FFF2-40B4-BE49-F238E27FC236}">
                  <a16:creationId xmlns:a16="http://schemas.microsoft.com/office/drawing/2014/main" id="{A8B6FB97-DFCB-4263-9E12-CE9A92290550}"/>
                </a:ext>
              </a:extLst>
            </xdr:cNvPr>
            <xdr:cNvPicPr>
              <a:picLocks noChangeAspect="1" noChangeArrowheads="1"/>
              <a:extLst>
                <a:ext uri="{84589F7E-364E-4C9E-8A38-B11213B215E9}">
                  <a14:cameraTool cellRange="標準報酬等!I5" spid="_x0000_s87950"/>
                </a:ext>
              </a:extLst>
            </xdr:cNvPicPr>
          </xdr:nvPicPr>
          <xdr:blipFill>
            <a:blip xmlns:r="http://schemas.openxmlformats.org/officeDocument/2006/relationships" r:embed="rId1"/>
            <a:srcRect/>
            <a:stretch>
              <a:fillRect/>
            </a:stretch>
          </xdr:blipFill>
          <xdr:spPr bwMode="auto">
            <a:xfrm>
              <a:off x="7715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60</xdr:row>
          <xdr:rowOff>9525</xdr:rowOff>
        </xdr:from>
        <xdr:ext cx="666750" cy="581025"/>
        <xdr:pic>
          <xdr:nvPicPr>
            <xdr:cNvPr id="21" name="図 20">
              <a:extLst>
                <a:ext uri="{FF2B5EF4-FFF2-40B4-BE49-F238E27FC236}">
                  <a16:creationId xmlns:a16="http://schemas.microsoft.com/office/drawing/2014/main" id="{924DE1F6-1FBF-40CE-A664-D496F879D5B9}"/>
                </a:ext>
              </a:extLst>
            </xdr:cNvPr>
            <xdr:cNvPicPr>
              <a:picLocks noChangeAspect="1" noChangeArrowheads="1"/>
              <a:extLst>
                <a:ext uri="{84589F7E-364E-4C9E-8A38-B11213B215E9}">
                  <a14:cameraTool cellRange="標準報酬等!J5" spid="_x0000_s87951"/>
                </a:ext>
              </a:extLst>
            </xdr:cNvPicPr>
          </xdr:nvPicPr>
          <xdr:blipFill>
            <a:blip xmlns:r="http://schemas.openxmlformats.org/officeDocument/2006/relationships" r:embed="rId1"/>
            <a:srcRect/>
            <a:stretch>
              <a:fillRect/>
            </a:stretch>
          </xdr:blipFill>
          <xdr:spPr bwMode="auto">
            <a:xfrm>
              <a:off x="132397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60</xdr:row>
          <xdr:rowOff>9525</xdr:rowOff>
        </xdr:from>
        <xdr:ext cx="666750" cy="581025"/>
        <xdr:pic>
          <xdr:nvPicPr>
            <xdr:cNvPr id="22" name="図 21">
              <a:extLst>
                <a:ext uri="{FF2B5EF4-FFF2-40B4-BE49-F238E27FC236}">
                  <a16:creationId xmlns:a16="http://schemas.microsoft.com/office/drawing/2014/main" id="{0CD74F71-9975-4194-8398-738B6D4961DE}"/>
                </a:ext>
              </a:extLst>
            </xdr:cNvPr>
            <xdr:cNvPicPr>
              <a:picLocks noChangeAspect="1" noChangeArrowheads="1"/>
              <a:extLst>
                <a:ext uri="{84589F7E-364E-4C9E-8A38-B11213B215E9}">
                  <a14:cameraTool cellRange="標準報酬等!K5" spid="_x0000_s87952"/>
                </a:ext>
              </a:extLst>
            </xdr:cNvPicPr>
          </xdr:nvPicPr>
          <xdr:blipFill>
            <a:blip xmlns:r="http://schemas.openxmlformats.org/officeDocument/2006/relationships" r:embed="rId1"/>
            <a:srcRect/>
            <a:stretch>
              <a:fillRect/>
            </a:stretch>
          </xdr:blipFill>
          <xdr:spPr bwMode="auto">
            <a:xfrm>
              <a:off x="18764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18</xdr:row>
          <xdr:rowOff>9525</xdr:rowOff>
        </xdr:from>
        <xdr:to>
          <xdr:col>5</xdr:col>
          <xdr:colOff>57150</xdr:colOff>
          <xdr:row>22</xdr:row>
          <xdr:rowOff>57150</xdr:rowOff>
        </xdr:to>
        <xdr:pic>
          <xdr:nvPicPr>
            <xdr:cNvPr id="2" name="図 1">
              <a:extLst>
                <a:ext uri="{FF2B5EF4-FFF2-40B4-BE49-F238E27FC236}">
                  <a16:creationId xmlns:a16="http://schemas.microsoft.com/office/drawing/2014/main" id="{40C492E0-03FD-4FC0-9245-7878045BE369}"/>
                </a:ext>
              </a:extLst>
            </xdr:cNvPr>
            <xdr:cNvPicPr>
              <a:picLocks noChangeAspect="1" noChangeArrowheads="1"/>
              <a:extLst>
                <a:ext uri="{84589F7E-364E-4C9E-8A38-B11213B215E9}">
                  <a14:cameraTool cellRange="標準報酬等!I6" spid="_x0000_s109205"/>
                </a:ext>
              </a:extLst>
            </xdr:cNvPicPr>
          </xdr:nvPicPr>
          <xdr:blipFill>
            <a:blip xmlns:r="http://schemas.openxmlformats.org/officeDocument/2006/relationships" r:embed="rId1"/>
            <a:srcRect/>
            <a:stretch>
              <a:fillRect/>
            </a:stretch>
          </xdr:blipFill>
          <xdr:spPr bwMode="auto">
            <a:xfrm>
              <a:off x="7715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9525</xdr:rowOff>
        </xdr:from>
        <xdr:to>
          <xdr:col>7</xdr:col>
          <xdr:colOff>57150</xdr:colOff>
          <xdr:row>22</xdr:row>
          <xdr:rowOff>57150</xdr:rowOff>
        </xdr:to>
        <xdr:pic>
          <xdr:nvPicPr>
            <xdr:cNvPr id="3" name="図 2">
              <a:extLst>
                <a:ext uri="{FF2B5EF4-FFF2-40B4-BE49-F238E27FC236}">
                  <a16:creationId xmlns:a16="http://schemas.microsoft.com/office/drawing/2014/main" id="{E5E8C7C3-C9A9-4303-B906-8D35C68E59E0}"/>
                </a:ext>
              </a:extLst>
            </xdr:cNvPr>
            <xdr:cNvPicPr>
              <a:picLocks noChangeAspect="1" noChangeArrowheads="1"/>
              <a:extLst>
                <a:ext uri="{84589F7E-364E-4C9E-8A38-B11213B215E9}">
                  <a14:cameraTool cellRange="標準報酬等!J6" spid="_x0000_s109206"/>
                </a:ext>
              </a:extLst>
            </xdr:cNvPicPr>
          </xdr:nvPicPr>
          <xdr:blipFill>
            <a:blip xmlns:r="http://schemas.openxmlformats.org/officeDocument/2006/relationships" r:embed="rId1"/>
            <a:srcRect/>
            <a:stretch>
              <a:fillRect/>
            </a:stretch>
          </xdr:blipFill>
          <xdr:spPr bwMode="auto">
            <a:xfrm>
              <a:off x="132397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18</xdr:row>
          <xdr:rowOff>9525</xdr:rowOff>
        </xdr:from>
        <xdr:to>
          <xdr:col>9</xdr:col>
          <xdr:colOff>57150</xdr:colOff>
          <xdr:row>22</xdr:row>
          <xdr:rowOff>57150</xdr:rowOff>
        </xdr:to>
        <xdr:pic>
          <xdr:nvPicPr>
            <xdr:cNvPr id="4" name="図 3">
              <a:extLst>
                <a:ext uri="{FF2B5EF4-FFF2-40B4-BE49-F238E27FC236}">
                  <a16:creationId xmlns:a16="http://schemas.microsoft.com/office/drawing/2014/main" id="{2203F52D-CCDF-4C04-8AB8-706B02744FC0}"/>
                </a:ext>
              </a:extLst>
            </xdr:cNvPr>
            <xdr:cNvPicPr>
              <a:picLocks noChangeAspect="1" noChangeArrowheads="1"/>
              <a:extLst>
                <a:ext uri="{84589F7E-364E-4C9E-8A38-B11213B215E9}">
                  <a14:cameraTool cellRange="標準報酬等!K6" spid="_x0000_s109207"/>
                </a:ext>
              </a:extLst>
            </xdr:cNvPicPr>
          </xdr:nvPicPr>
          <xdr:blipFill>
            <a:blip xmlns:r="http://schemas.openxmlformats.org/officeDocument/2006/relationships" r:embed="rId1"/>
            <a:srcRect/>
            <a:stretch>
              <a:fillRect/>
            </a:stretch>
          </xdr:blipFill>
          <xdr:spPr bwMode="auto">
            <a:xfrm>
              <a:off x="18764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2</xdr:col>
          <xdr:colOff>219075</xdr:colOff>
          <xdr:row>32</xdr:row>
          <xdr:rowOff>9525</xdr:rowOff>
        </xdr:from>
        <xdr:ext cx="666750" cy="581025"/>
        <xdr:pic>
          <xdr:nvPicPr>
            <xdr:cNvPr id="5" name="図 4">
              <a:extLst>
                <a:ext uri="{FF2B5EF4-FFF2-40B4-BE49-F238E27FC236}">
                  <a16:creationId xmlns:a16="http://schemas.microsoft.com/office/drawing/2014/main" id="{7B6FD82E-FAEE-4C23-BA8D-703FF322DD7D}"/>
                </a:ext>
              </a:extLst>
            </xdr:cNvPr>
            <xdr:cNvPicPr>
              <a:picLocks noChangeAspect="1" noChangeArrowheads="1"/>
              <a:extLst>
                <a:ext uri="{84589F7E-364E-4C9E-8A38-B11213B215E9}">
                  <a14:cameraTool cellRange="標準報酬等!I7" spid="_x0000_s109208"/>
                </a:ext>
              </a:extLst>
            </xdr:cNvPicPr>
          </xdr:nvPicPr>
          <xdr:blipFill>
            <a:blip xmlns:r="http://schemas.openxmlformats.org/officeDocument/2006/relationships" r:embed="rId1"/>
            <a:srcRect/>
            <a:stretch>
              <a:fillRect/>
            </a:stretch>
          </xdr:blipFill>
          <xdr:spPr bwMode="auto">
            <a:xfrm>
              <a:off x="7715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32</xdr:row>
          <xdr:rowOff>9525</xdr:rowOff>
        </xdr:from>
        <xdr:ext cx="666750" cy="581025"/>
        <xdr:pic>
          <xdr:nvPicPr>
            <xdr:cNvPr id="6" name="図 5">
              <a:extLst>
                <a:ext uri="{FF2B5EF4-FFF2-40B4-BE49-F238E27FC236}">
                  <a16:creationId xmlns:a16="http://schemas.microsoft.com/office/drawing/2014/main" id="{2704AC7B-4E6C-489D-98BA-2636DACA79D8}"/>
                </a:ext>
              </a:extLst>
            </xdr:cNvPr>
            <xdr:cNvPicPr>
              <a:picLocks noChangeAspect="1" noChangeArrowheads="1"/>
              <a:extLst>
                <a:ext uri="{84589F7E-364E-4C9E-8A38-B11213B215E9}">
                  <a14:cameraTool cellRange="標準報酬等!J7" spid="_x0000_s109209"/>
                </a:ext>
              </a:extLst>
            </xdr:cNvPicPr>
          </xdr:nvPicPr>
          <xdr:blipFill>
            <a:blip xmlns:r="http://schemas.openxmlformats.org/officeDocument/2006/relationships" r:embed="rId1"/>
            <a:srcRect/>
            <a:stretch>
              <a:fillRect/>
            </a:stretch>
          </xdr:blipFill>
          <xdr:spPr bwMode="auto">
            <a:xfrm>
              <a:off x="132397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32</xdr:row>
          <xdr:rowOff>9525</xdr:rowOff>
        </xdr:from>
        <xdr:ext cx="666750" cy="581025"/>
        <xdr:pic>
          <xdr:nvPicPr>
            <xdr:cNvPr id="7" name="図 6">
              <a:extLst>
                <a:ext uri="{FF2B5EF4-FFF2-40B4-BE49-F238E27FC236}">
                  <a16:creationId xmlns:a16="http://schemas.microsoft.com/office/drawing/2014/main" id="{14113ABC-74E8-453E-B6BD-43B16950693E}"/>
                </a:ext>
              </a:extLst>
            </xdr:cNvPr>
            <xdr:cNvPicPr>
              <a:picLocks noChangeAspect="1" noChangeArrowheads="1"/>
              <a:extLst>
                <a:ext uri="{84589F7E-364E-4C9E-8A38-B11213B215E9}">
                  <a14:cameraTool cellRange="標準報酬等!K7" spid="_x0000_s109210"/>
                </a:ext>
              </a:extLst>
            </xdr:cNvPicPr>
          </xdr:nvPicPr>
          <xdr:blipFill>
            <a:blip xmlns:r="http://schemas.openxmlformats.org/officeDocument/2006/relationships" r:embed="rId1"/>
            <a:srcRect/>
            <a:stretch>
              <a:fillRect/>
            </a:stretch>
          </xdr:blipFill>
          <xdr:spPr bwMode="auto">
            <a:xfrm>
              <a:off x="18764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46</xdr:row>
          <xdr:rowOff>9525</xdr:rowOff>
        </xdr:from>
        <xdr:ext cx="666750" cy="581025"/>
        <xdr:pic>
          <xdr:nvPicPr>
            <xdr:cNvPr id="8" name="図 7">
              <a:extLst>
                <a:ext uri="{FF2B5EF4-FFF2-40B4-BE49-F238E27FC236}">
                  <a16:creationId xmlns:a16="http://schemas.microsoft.com/office/drawing/2014/main" id="{8396949A-7337-4E2B-B030-833E623CA503}"/>
                </a:ext>
              </a:extLst>
            </xdr:cNvPr>
            <xdr:cNvPicPr>
              <a:picLocks noChangeAspect="1" noChangeArrowheads="1"/>
              <a:extLst>
                <a:ext uri="{84589F7E-364E-4C9E-8A38-B11213B215E9}">
                  <a14:cameraTool cellRange="標準報酬等!I8" spid="_x0000_s109211"/>
                </a:ext>
              </a:extLst>
            </xdr:cNvPicPr>
          </xdr:nvPicPr>
          <xdr:blipFill>
            <a:blip xmlns:r="http://schemas.openxmlformats.org/officeDocument/2006/relationships" r:embed="rId1"/>
            <a:srcRect/>
            <a:stretch>
              <a:fillRect/>
            </a:stretch>
          </xdr:blipFill>
          <xdr:spPr bwMode="auto">
            <a:xfrm>
              <a:off x="77152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46</xdr:row>
          <xdr:rowOff>9525</xdr:rowOff>
        </xdr:from>
        <xdr:ext cx="666750" cy="581025"/>
        <xdr:pic>
          <xdr:nvPicPr>
            <xdr:cNvPr id="9" name="図 8">
              <a:extLst>
                <a:ext uri="{FF2B5EF4-FFF2-40B4-BE49-F238E27FC236}">
                  <a16:creationId xmlns:a16="http://schemas.microsoft.com/office/drawing/2014/main" id="{2FF15C64-35DC-45F7-A5FC-092D395AF9F1}"/>
                </a:ext>
              </a:extLst>
            </xdr:cNvPr>
            <xdr:cNvPicPr>
              <a:picLocks noChangeAspect="1" noChangeArrowheads="1"/>
              <a:extLst>
                <a:ext uri="{84589F7E-364E-4C9E-8A38-B11213B215E9}">
                  <a14:cameraTool cellRange="標準報酬等!J8" spid="_x0000_s109212"/>
                </a:ext>
              </a:extLst>
            </xdr:cNvPicPr>
          </xdr:nvPicPr>
          <xdr:blipFill>
            <a:blip xmlns:r="http://schemas.openxmlformats.org/officeDocument/2006/relationships" r:embed="rId1"/>
            <a:srcRect/>
            <a:stretch>
              <a:fillRect/>
            </a:stretch>
          </xdr:blipFill>
          <xdr:spPr bwMode="auto">
            <a:xfrm>
              <a:off x="132397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46</xdr:row>
          <xdr:rowOff>9525</xdr:rowOff>
        </xdr:from>
        <xdr:ext cx="666750" cy="581025"/>
        <xdr:pic>
          <xdr:nvPicPr>
            <xdr:cNvPr id="10" name="図 9">
              <a:extLst>
                <a:ext uri="{FF2B5EF4-FFF2-40B4-BE49-F238E27FC236}">
                  <a16:creationId xmlns:a16="http://schemas.microsoft.com/office/drawing/2014/main" id="{138C577D-1FFA-425A-AB7E-7CA27176C0F1}"/>
                </a:ext>
              </a:extLst>
            </xdr:cNvPr>
            <xdr:cNvPicPr>
              <a:picLocks noChangeAspect="1" noChangeArrowheads="1"/>
              <a:extLst>
                <a:ext uri="{84589F7E-364E-4C9E-8A38-B11213B215E9}">
                  <a14:cameraTool cellRange="標準報酬等!K8" spid="_x0000_s109213"/>
                </a:ext>
              </a:extLst>
            </xdr:cNvPicPr>
          </xdr:nvPicPr>
          <xdr:blipFill>
            <a:blip xmlns:r="http://schemas.openxmlformats.org/officeDocument/2006/relationships" r:embed="rId1"/>
            <a:srcRect/>
            <a:stretch>
              <a:fillRect/>
            </a:stretch>
          </xdr:blipFill>
          <xdr:spPr bwMode="auto">
            <a:xfrm>
              <a:off x="187642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60</xdr:row>
          <xdr:rowOff>9525</xdr:rowOff>
        </xdr:from>
        <xdr:ext cx="666750" cy="581025"/>
        <xdr:pic>
          <xdr:nvPicPr>
            <xdr:cNvPr id="11" name="図 10">
              <a:extLst>
                <a:ext uri="{FF2B5EF4-FFF2-40B4-BE49-F238E27FC236}">
                  <a16:creationId xmlns:a16="http://schemas.microsoft.com/office/drawing/2014/main" id="{5914AF8B-3532-401E-8A91-5111A5916650}"/>
                </a:ext>
              </a:extLst>
            </xdr:cNvPr>
            <xdr:cNvPicPr>
              <a:picLocks noChangeAspect="1" noChangeArrowheads="1"/>
              <a:extLst>
                <a:ext uri="{84589F7E-364E-4C9E-8A38-B11213B215E9}">
                  <a14:cameraTool cellRange="標準報酬等!I9" spid="_x0000_s109214"/>
                </a:ext>
              </a:extLst>
            </xdr:cNvPicPr>
          </xdr:nvPicPr>
          <xdr:blipFill>
            <a:blip xmlns:r="http://schemas.openxmlformats.org/officeDocument/2006/relationships" r:embed="rId1"/>
            <a:srcRect/>
            <a:stretch>
              <a:fillRect/>
            </a:stretch>
          </xdr:blipFill>
          <xdr:spPr bwMode="auto">
            <a:xfrm>
              <a:off x="77152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60</xdr:row>
          <xdr:rowOff>9525</xdr:rowOff>
        </xdr:from>
        <xdr:ext cx="666750" cy="581025"/>
        <xdr:pic>
          <xdr:nvPicPr>
            <xdr:cNvPr id="12" name="図 11">
              <a:extLst>
                <a:ext uri="{FF2B5EF4-FFF2-40B4-BE49-F238E27FC236}">
                  <a16:creationId xmlns:a16="http://schemas.microsoft.com/office/drawing/2014/main" id="{E2C78C12-EF3D-40D1-943F-C06D853EDF39}"/>
                </a:ext>
              </a:extLst>
            </xdr:cNvPr>
            <xdr:cNvPicPr>
              <a:picLocks noChangeAspect="1" noChangeArrowheads="1"/>
              <a:extLst>
                <a:ext uri="{84589F7E-364E-4C9E-8A38-B11213B215E9}">
                  <a14:cameraTool cellRange="標準報酬等!J9" spid="_x0000_s109215"/>
                </a:ext>
              </a:extLst>
            </xdr:cNvPicPr>
          </xdr:nvPicPr>
          <xdr:blipFill>
            <a:blip xmlns:r="http://schemas.openxmlformats.org/officeDocument/2006/relationships" r:embed="rId1"/>
            <a:srcRect/>
            <a:stretch>
              <a:fillRect/>
            </a:stretch>
          </xdr:blipFill>
          <xdr:spPr bwMode="auto">
            <a:xfrm>
              <a:off x="132397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60</xdr:row>
          <xdr:rowOff>9525</xdr:rowOff>
        </xdr:from>
        <xdr:ext cx="666750" cy="581025"/>
        <xdr:pic>
          <xdr:nvPicPr>
            <xdr:cNvPr id="13" name="図 12">
              <a:extLst>
                <a:ext uri="{FF2B5EF4-FFF2-40B4-BE49-F238E27FC236}">
                  <a16:creationId xmlns:a16="http://schemas.microsoft.com/office/drawing/2014/main" id="{25C0503A-497B-47FB-B70A-0A58653EB55B}"/>
                </a:ext>
              </a:extLst>
            </xdr:cNvPr>
            <xdr:cNvPicPr>
              <a:picLocks noChangeAspect="1" noChangeArrowheads="1"/>
              <a:extLst>
                <a:ext uri="{84589F7E-364E-4C9E-8A38-B11213B215E9}">
                  <a14:cameraTool cellRange="標準報酬等!K9" spid="_x0000_s109216"/>
                </a:ext>
              </a:extLst>
            </xdr:cNvPicPr>
          </xdr:nvPicPr>
          <xdr:blipFill>
            <a:blip xmlns:r="http://schemas.openxmlformats.org/officeDocument/2006/relationships" r:embed="rId1"/>
            <a:srcRect/>
            <a:stretch>
              <a:fillRect/>
            </a:stretch>
          </xdr:blipFill>
          <xdr:spPr bwMode="auto">
            <a:xfrm>
              <a:off x="187642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18</xdr:row>
          <xdr:rowOff>9525</xdr:rowOff>
        </xdr:from>
        <xdr:to>
          <xdr:col>5</xdr:col>
          <xdr:colOff>57150</xdr:colOff>
          <xdr:row>22</xdr:row>
          <xdr:rowOff>57150</xdr:rowOff>
        </xdr:to>
        <xdr:pic>
          <xdr:nvPicPr>
            <xdr:cNvPr id="2" name="図 1">
              <a:extLst>
                <a:ext uri="{FF2B5EF4-FFF2-40B4-BE49-F238E27FC236}">
                  <a16:creationId xmlns:a16="http://schemas.microsoft.com/office/drawing/2014/main" id="{2FDD60E5-689D-46AC-A7F6-B48C5532D219}"/>
                </a:ext>
              </a:extLst>
            </xdr:cNvPr>
            <xdr:cNvPicPr>
              <a:picLocks noChangeAspect="1" noChangeArrowheads="1"/>
              <a:extLst>
                <a:ext uri="{84589F7E-364E-4C9E-8A38-B11213B215E9}">
                  <a14:cameraTool cellRange="標準報酬等!I10" spid="_x0000_s110229"/>
                </a:ext>
              </a:extLst>
            </xdr:cNvPicPr>
          </xdr:nvPicPr>
          <xdr:blipFill>
            <a:blip xmlns:r="http://schemas.openxmlformats.org/officeDocument/2006/relationships" r:embed="rId1"/>
            <a:srcRect/>
            <a:stretch>
              <a:fillRect/>
            </a:stretch>
          </xdr:blipFill>
          <xdr:spPr bwMode="auto">
            <a:xfrm>
              <a:off x="7715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9525</xdr:rowOff>
        </xdr:from>
        <xdr:to>
          <xdr:col>7</xdr:col>
          <xdr:colOff>57150</xdr:colOff>
          <xdr:row>22</xdr:row>
          <xdr:rowOff>57150</xdr:rowOff>
        </xdr:to>
        <xdr:pic>
          <xdr:nvPicPr>
            <xdr:cNvPr id="3" name="図 2">
              <a:extLst>
                <a:ext uri="{FF2B5EF4-FFF2-40B4-BE49-F238E27FC236}">
                  <a16:creationId xmlns:a16="http://schemas.microsoft.com/office/drawing/2014/main" id="{B749DDC4-2389-4AF9-A82B-AE8A3E172D23}"/>
                </a:ext>
              </a:extLst>
            </xdr:cNvPr>
            <xdr:cNvPicPr>
              <a:picLocks noChangeAspect="1" noChangeArrowheads="1"/>
              <a:extLst>
                <a:ext uri="{84589F7E-364E-4C9E-8A38-B11213B215E9}">
                  <a14:cameraTool cellRange="標準報酬等!J10" spid="_x0000_s110230"/>
                </a:ext>
              </a:extLst>
            </xdr:cNvPicPr>
          </xdr:nvPicPr>
          <xdr:blipFill>
            <a:blip xmlns:r="http://schemas.openxmlformats.org/officeDocument/2006/relationships" r:embed="rId1"/>
            <a:srcRect/>
            <a:stretch>
              <a:fillRect/>
            </a:stretch>
          </xdr:blipFill>
          <xdr:spPr bwMode="auto">
            <a:xfrm>
              <a:off x="132397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18</xdr:row>
          <xdr:rowOff>9525</xdr:rowOff>
        </xdr:from>
        <xdr:to>
          <xdr:col>9</xdr:col>
          <xdr:colOff>57150</xdr:colOff>
          <xdr:row>22</xdr:row>
          <xdr:rowOff>57150</xdr:rowOff>
        </xdr:to>
        <xdr:pic>
          <xdr:nvPicPr>
            <xdr:cNvPr id="4" name="図 3">
              <a:extLst>
                <a:ext uri="{FF2B5EF4-FFF2-40B4-BE49-F238E27FC236}">
                  <a16:creationId xmlns:a16="http://schemas.microsoft.com/office/drawing/2014/main" id="{8E897D06-D541-43A5-8E48-ED1C7F433E86}"/>
                </a:ext>
              </a:extLst>
            </xdr:cNvPr>
            <xdr:cNvPicPr>
              <a:picLocks noChangeAspect="1" noChangeArrowheads="1"/>
              <a:extLst>
                <a:ext uri="{84589F7E-364E-4C9E-8A38-B11213B215E9}">
                  <a14:cameraTool cellRange="標準報酬等!K10" spid="_x0000_s110231"/>
                </a:ext>
              </a:extLst>
            </xdr:cNvPicPr>
          </xdr:nvPicPr>
          <xdr:blipFill>
            <a:blip xmlns:r="http://schemas.openxmlformats.org/officeDocument/2006/relationships" r:embed="rId1"/>
            <a:srcRect/>
            <a:stretch>
              <a:fillRect/>
            </a:stretch>
          </xdr:blipFill>
          <xdr:spPr bwMode="auto">
            <a:xfrm>
              <a:off x="18764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2</xdr:col>
          <xdr:colOff>219075</xdr:colOff>
          <xdr:row>32</xdr:row>
          <xdr:rowOff>9525</xdr:rowOff>
        </xdr:from>
        <xdr:ext cx="666750" cy="581025"/>
        <xdr:pic>
          <xdr:nvPicPr>
            <xdr:cNvPr id="5" name="図 4">
              <a:extLst>
                <a:ext uri="{FF2B5EF4-FFF2-40B4-BE49-F238E27FC236}">
                  <a16:creationId xmlns:a16="http://schemas.microsoft.com/office/drawing/2014/main" id="{856EA11E-BF96-43AD-B4B3-CFB0F4E6AAF4}"/>
                </a:ext>
              </a:extLst>
            </xdr:cNvPr>
            <xdr:cNvPicPr>
              <a:picLocks noChangeAspect="1" noChangeArrowheads="1"/>
              <a:extLst>
                <a:ext uri="{84589F7E-364E-4C9E-8A38-B11213B215E9}">
                  <a14:cameraTool cellRange="標準報酬等!I11" spid="_x0000_s110232"/>
                </a:ext>
              </a:extLst>
            </xdr:cNvPicPr>
          </xdr:nvPicPr>
          <xdr:blipFill>
            <a:blip xmlns:r="http://schemas.openxmlformats.org/officeDocument/2006/relationships" r:embed="rId1"/>
            <a:srcRect/>
            <a:stretch>
              <a:fillRect/>
            </a:stretch>
          </xdr:blipFill>
          <xdr:spPr bwMode="auto">
            <a:xfrm>
              <a:off x="7715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32</xdr:row>
          <xdr:rowOff>9525</xdr:rowOff>
        </xdr:from>
        <xdr:ext cx="666750" cy="581025"/>
        <xdr:pic>
          <xdr:nvPicPr>
            <xdr:cNvPr id="6" name="図 5">
              <a:extLst>
                <a:ext uri="{FF2B5EF4-FFF2-40B4-BE49-F238E27FC236}">
                  <a16:creationId xmlns:a16="http://schemas.microsoft.com/office/drawing/2014/main" id="{97CF7FE0-EA5F-40E4-BAB1-50F1B4BA2338}"/>
                </a:ext>
              </a:extLst>
            </xdr:cNvPr>
            <xdr:cNvPicPr>
              <a:picLocks noChangeAspect="1" noChangeArrowheads="1"/>
              <a:extLst>
                <a:ext uri="{84589F7E-364E-4C9E-8A38-B11213B215E9}">
                  <a14:cameraTool cellRange="標準報酬等!J11" spid="_x0000_s110233"/>
                </a:ext>
              </a:extLst>
            </xdr:cNvPicPr>
          </xdr:nvPicPr>
          <xdr:blipFill>
            <a:blip xmlns:r="http://schemas.openxmlformats.org/officeDocument/2006/relationships" r:embed="rId1"/>
            <a:srcRect/>
            <a:stretch>
              <a:fillRect/>
            </a:stretch>
          </xdr:blipFill>
          <xdr:spPr bwMode="auto">
            <a:xfrm>
              <a:off x="132397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32</xdr:row>
          <xdr:rowOff>9525</xdr:rowOff>
        </xdr:from>
        <xdr:ext cx="666750" cy="581025"/>
        <xdr:pic>
          <xdr:nvPicPr>
            <xdr:cNvPr id="7" name="図 6">
              <a:extLst>
                <a:ext uri="{FF2B5EF4-FFF2-40B4-BE49-F238E27FC236}">
                  <a16:creationId xmlns:a16="http://schemas.microsoft.com/office/drawing/2014/main" id="{D733D387-E264-48AB-8872-53F0C07FD334}"/>
                </a:ext>
              </a:extLst>
            </xdr:cNvPr>
            <xdr:cNvPicPr>
              <a:picLocks noChangeAspect="1" noChangeArrowheads="1"/>
              <a:extLst>
                <a:ext uri="{84589F7E-364E-4C9E-8A38-B11213B215E9}">
                  <a14:cameraTool cellRange="標準報酬等!K11" spid="_x0000_s110234"/>
                </a:ext>
              </a:extLst>
            </xdr:cNvPicPr>
          </xdr:nvPicPr>
          <xdr:blipFill>
            <a:blip xmlns:r="http://schemas.openxmlformats.org/officeDocument/2006/relationships" r:embed="rId1"/>
            <a:srcRect/>
            <a:stretch>
              <a:fillRect/>
            </a:stretch>
          </xdr:blipFill>
          <xdr:spPr bwMode="auto">
            <a:xfrm>
              <a:off x="18764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46</xdr:row>
          <xdr:rowOff>9525</xdr:rowOff>
        </xdr:from>
        <xdr:ext cx="666750" cy="581025"/>
        <xdr:pic>
          <xdr:nvPicPr>
            <xdr:cNvPr id="8" name="図 7">
              <a:extLst>
                <a:ext uri="{FF2B5EF4-FFF2-40B4-BE49-F238E27FC236}">
                  <a16:creationId xmlns:a16="http://schemas.microsoft.com/office/drawing/2014/main" id="{9F0EDD08-08CF-4CFB-A1F9-6EEFB7E4C246}"/>
                </a:ext>
              </a:extLst>
            </xdr:cNvPr>
            <xdr:cNvPicPr>
              <a:picLocks noChangeAspect="1" noChangeArrowheads="1"/>
              <a:extLst>
                <a:ext uri="{84589F7E-364E-4C9E-8A38-B11213B215E9}">
                  <a14:cameraTool cellRange="標準報酬等!I12" spid="_x0000_s110235"/>
                </a:ext>
              </a:extLst>
            </xdr:cNvPicPr>
          </xdr:nvPicPr>
          <xdr:blipFill>
            <a:blip xmlns:r="http://schemas.openxmlformats.org/officeDocument/2006/relationships" r:embed="rId1"/>
            <a:srcRect/>
            <a:stretch>
              <a:fillRect/>
            </a:stretch>
          </xdr:blipFill>
          <xdr:spPr bwMode="auto">
            <a:xfrm>
              <a:off x="77152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46</xdr:row>
          <xdr:rowOff>9525</xdr:rowOff>
        </xdr:from>
        <xdr:ext cx="666750" cy="581025"/>
        <xdr:pic>
          <xdr:nvPicPr>
            <xdr:cNvPr id="9" name="図 8">
              <a:extLst>
                <a:ext uri="{FF2B5EF4-FFF2-40B4-BE49-F238E27FC236}">
                  <a16:creationId xmlns:a16="http://schemas.microsoft.com/office/drawing/2014/main" id="{C9549D88-B5DD-4415-B8EF-869E6AEAA66D}"/>
                </a:ext>
              </a:extLst>
            </xdr:cNvPr>
            <xdr:cNvPicPr>
              <a:picLocks noChangeAspect="1" noChangeArrowheads="1"/>
              <a:extLst>
                <a:ext uri="{84589F7E-364E-4C9E-8A38-B11213B215E9}">
                  <a14:cameraTool cellRange="標準報酬等!J12" spid="_x0000_s110236"/>
                </a:ext>
              </a:extLst>
            </xdr:cNvPicPr>
          </xdr:nvPicPr>
          <xdr:blipFill>
            <a:blip xmlns:r="http://schemas.openxmlformats.org/officeDocument/2006/relationships" r:embed="rId1"/>
            <a:srcRect/>
            <a:stretch>
              <a:fillRect/>
            </a:stretch>
          </xdr:blipFill>
          <xdr:spPr bwMode="auto">
            <a:xfrm>
              <a:off x="132397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46</xdr:row>
          <xdr:rowOff>9525</xdr:rowOff>
        </xdr:from>
        <xdr:ext cx="666750" cy="581025"/>
        <xdr:pic>
          <xdr:nvPicPr>
            <xdr:cNvPr id="10" name="図 9">
              <a:extLst>
                <a:ext uri="{FF2B5EF4-FFF2-40B4-BE49-F238E27FC236}">
                  <a16:creationId xmlns:a16="http://schemas.microsoft.com/office/drawing/2014/main" id="{2800AF67-8647-4F43-A75A-54E087F26153}"/>
                </a:ext>
              </a:extLst>
            </xdr:cNvPr>
            <xdr:cNvPicPr>
              <a:picLocks noChangeAspect="1" noChangeArrowheads="1"/>
              <a:extLst>
                <a:ext uri="{84589F7E-364E-4C9E-8A38-B11213B215E9}">
                  <a14:cameraTool cellRange="標準報酬等!K12" spid="_x0000_s110237"/>
                </a:ext>
              </a:extLst>
            </xdr:cNvPicPr>
          </xdr:nvPicPr>
          <xdr:blipFill>
            <a:blip xmlns:r="http://schemas.openxmlformats.org/officeDocument/2006/relationships" r:embed="rId1"/>
            <a:srcRect/>
            <a:stretch>
              <a:fillRect/>
            </a:stretch>
          </xdr:blipFill>
          <xdr:spPr bwMode="auto">
            <a:xfrm>
              <a:off x="187642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60</xdr:row>
          <xdr:rowOff>9525</xdr:rowOff>
        </xdr:from>
        <xdr:ext cx="666750" cy="581025"/>
        <xdr:pic>
          <xdr:nvPicPr>
            <xdr:cNvPr id="11" name="図 10">
              <a:extLst>
                <a:ext uri="{FF2B5EF4-FFF2-40B4-BE49-F238E27FC236}">
                  <a16:creationId xmlns:a16="http://schemas.microsoft.com/office/drawing/2014/main" id="{0CD8369C-723E-43A8-A827-5E98E71B1498}"/>
                </a:ext>
              </a:extLst>
            </xdr:cNvPr>
            <xdr:cNvPicPr>
              <a:picLocks noChangeAspect="1" noChangeArrowheads="1"/>
              <a:extLst>
                <a:ext uri="{84589F7E-364E-4C9E-8A38-B11213B215E9}">
                  <a14:cameraTool cellRange="標準報酬等!I13" spid="_x0000_s110238"/>
                </a:ext>
              </a:extLst>
            </xdr:cNvPicPr>
          </xdr:nvPicPr>
          <xdr:blipFill>
            <a:blip xmlns:r="http://schemas.openxmlformats.org/officeDocument/2006/relationships" r:embed="rId1"/>
            <a:srcRect/>
            <a:stretch>
              <a:fillRect/>
            </a:stretch>
          </xdr:blipFill>
          <xdr:spPr bwMode="auto">
            <a:xfrm>
              <a:off x="77152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60</xdr:row>
          <xdr:rowOff>9525</xdr:rowOff>
        </xdr:from>
        <xdr:ext cx="666750" cy="581025"/>
        <xdr:pic>
          <xdr:nvPicPr>
            <xdr:cNvPr id="12" name="図 11">
              <a:extLst>
                <a:ext uri="{FF2B5EF4-FFF2-40B4-BE49-F238E27FC236}">
                  <a16:creationId xmlns:a16="http://schemas.microsoft.com/office/drawing/2014/main" id="{6B968D92-03C8-49C7-BE63-072127507FC6}"/>
                </a:ext>
              </a:extLst>
            </xdr:cNvPr>
            <xdr:cNvPicPr>
              <a:picLocks noChangeAspect="1" noChangeArrowheads="1"/>
              <a:extLst>
                <a:ext uri="{84589F7E-364E-4C9E-8A38-B11213B215E9}">
                  <a14:cameraTool cellRange="標準報酬等!J13" spid="_x0000_s110239"/>
                </a:ext>
              </a:extLst>
            </xdr:cNvPicPr>
          </xdr:nvPicPr>
          <xdr:blipFill>
            <a:blip xmlns:r="http://schemas.openxmlformats.org/officeDocument/2006/relationships" r:embed="rId1"/>
            <a:srcRect/>
            <a:stretch>
              <a:fillRect/>
            </a:stretch>
          </xdr:blipFill>
          <xdr:spPr bwMode="auto">
            <a:xfrm>
              <a:off x="132397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60</xdr:row>
          <xdr:rowOff>9525</xdr:rowOff>
        </xdr:from>
        <xdr:ext cx="666750" cy="581025"/>
        <xdr:pic>
          <xdr:nvPicPr>
            <xdr:cNvPr id="13" name="図 12">
              <a:extLst>
                <a:ext uri="{FF2B5EF4-FFF2-40B4-BE49-F238E27FC236}">
                  <a16:creationId xmlns:a16="http://schemas.microsoft.com/office/drawing/2014/main" id="{37494519-CC53-4E21-BAC1-489247478790}"/>
                </a:ext>
              </a:extLst>
            </xdr:cNvPr>
            <xdr:cNvPicPr>
              <a:picLocks noChangeAspect="1" noChangeArrowheads="1"/>
              <a:extLst>
                <a:ext uri="{84589F7E-364E-4C9E-8A38-B11213B215E9}">
                  <a14:cameraTool cellRange="標準報酬等!K13" spid="_x0000_s110240"/>
                </a:ext>
              </a:extLst>
            </xdr:cNvPicPr>
          </xdr:nvPicPr>
          <xdr:blipFill>
            <a:blip xmlns:r="http://schemas.openxmlformats.org/officeDocument/2006/relationships" r:embed="rId1"/>
            <a:srcRect/>
            <a:stretch>
              <a:fillRect/>
            </a:stretch>
          </xdr:blipFill>
          <xdr:spPr bwMode="auto">
            <a:xfrm>
              <a:off x="187642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18</xdr:row>
          <xdr:rowOff>9525</xdr:rowOff>
        </xdr:from>
        <xdr:to>
          <xdr:col>5</xdr:col>
          <xdr:colOff>57150</xdr:colOff>
          <xdr:row>22</xdr:row>
          <xdr:rowOff>57150</xdr:rowOff>
        </xdr:to>
        <xdr:pic>
          <xdr:nvPicPr>
            <xdr:cNvPr id="2" name="図 1">
              <a:extLst>
                <a:ext uri="{FF2B5EF4-FFF2-40B4-BE49-F238E27FC236}">
                  <a16:creationId xmlns:a16="http://schemas.microsoft.com/office/drawing/2014/main" id="{E8BEDAF5-C29D-4132-B6CF-0C0522068A30}"/>
                </a:ext>
              </a:extLst>
            </xdr:cNvPr>
            <xdr:cNvPicPr>
              <a:picLocks noChangeAspect="1" noChangeArrowheads="1"/>
              <a:extLst>
                <a:ext uri="{84589F7E-364E-4C9E-8A38-B11213B215E9}">
                  <a14:cameraTool cellRange="標準報酬等!I14" spid="_x0000_s111253"/>
                </a:ext>
              </a:extLst>
            </xdr:cNvPicPr>
          </xdr:nvPicPr>
          <xdr:blipFill>
            <a:blip xmlns:r="http://schemas.openxmlformats.org/officeDocument/2006/relationships" r:embed="rId1"/>
            <a:srcRect/>
            <a:stretch>
              <a:fillRect/>
            </a:stretch>
          </xdr:blipFill>
          <xdr:spPr bwMode="auto">
            <a:xfrm>
              <a:off x="7715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9525</xdr:rowOff>
        </xdr:from>
        <xdr:to>
          <xdr:col>7</xdr:col>
          <xdr:colOff>57150</xdr:colOff>
          <xdr:row>22</xdr:row>
          <xdr:rowOff>57150</xdr:rowOff>
        </xdr:to>
        <xdr:pic>
          <xdr:nvPicPr>
            <xdr:cNvPr id="3" name="図 2">
              <a:extLst>
                <a:ext uri="{FF2B5EF4-FFF2-40B4-BE49-F238E27FC236}">
                  <a16:creationId xmlns:a16="http://schemas.microsoft.com/office/drawing/2014/main" id="{E3082951-9932-4C96-93EA-631AFE6EBE71}"/>
                </a:ext>
              </a:extLst>
            </xdr:cNvPr>
            <xdr:cNvPicPr>
              <a:picLocks noChangeAspect="1" noChangeArrowheads="1"/>
              <a:extLst>
                <a:ext uri="{84589F7E-364E-4C9E-8A38-B11213B215E9}">
                  <a14:cameraTool cellRange="標準報酬等!J14" spid="_x0000_s111254"/>
                </a:ext>
              </a:extLst>
            </xdr:cNvPicPr>
          </xdr:nvPicPr>
          <xdr:blipFill>
            <a:blip xmlns:r="http://schemas.openxmlformats.org/officeDocument/2006/relationships" r:embed="rId1"/>
            <a:srcRect/>
            <a:stretch>
              <a:fillRect/>
            </a:stretch>
          </xdr:blipFill>
          <xdr:spPr bwMode="auto">
            <a:xfrm>
              <a:off x="132397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18</xdr:row>
          <xdr:rowOff>9525</xdr:rowOff>
        </xdr:from>
        <xdr:to>
          <xdr:col>9</xdr:col>
          <xdr:colOff>57150</xdr:colOff>
          <xdr:row>22</xdr:row>
          <xdr:rowOff>57150</xdr:rowOff>
        </xdr:to>
        <xdr:pic>
          <xdr:nvPicPr>
            <xdr:cNvPr id="4" name="図 3">
              <a:extLst>
                <a:ext uri="{FF2B5EF4-FFF2-40B4-BE49-F238E27FC236}">
                  <a16:creationId xmlns:a16="http://schemas.microsoft.com/office/drawing/2014/main" id="{5BA27F87-7CE5-4791-8D63-01623B1D8E98}"/>
                </a:ext>
              </a:extLst>
            </xdr:cNvPr>
            <xdr:cNvPicPr>
              <a:picLocks noChangeAspect="1" noChangeArrowheads="1"/>
              <a:extLst>
                <a:ext uri="{84589F7E-364E-4C9E-8A38-B11213B215E9}">
                  <a14:cameraTool cellRange="標準報酬等!K14" spid="_x0000_s111255"/>
                </a:ext>
              </a:extLst>
            </xdr:cNvPicPr>
          </xdr:nvPicPr>
          <xdr:blipFill>
            <a:blip xmlns:r="http://schemas.openxmlformats.org/officeDocument/2006/relationships" r:embed="rId1"/>
            <a:srcRect/>
            <a:stretch>
              <a:fillRect/>
            </a:stretch>
          </xdr:blipFill>
          <xdr:spPr bwMode="auto">
            <a:xfrm>
              <a:off x="18764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2</xdr:col>
          <xdr:colOff>219075</xdr:colOff>
          <xdr:row>32</xdr:row>
          <xdr:rowOff>9525</xdr:rowOff>
        </xdr:from>
        <xdr:ext cx="666750" cy="581025"/>
        <xdr:pic>
          <xdr:nvPicPr>
            <xdr:cNvPr id="5" name="図 4">
              <a:extLst>
                <a:ext uri="{FF2B5EF4-FFF2-40B4-BE49-F238E27FC236}">
                  <a16:creationId xmlns:a16="http://schemas.microsoft.com/office/drawing/2014/main" id="{4F47767A-F598-4893-9089-BAB8AFA2DE4B}"/>
                </a:ext>
              </a:extLst>
            </xdr:cNvPr>
            <xdr:cNvPicPr>
              <a:picLocks noChangeAspect="1" noChangeArrowheads="1"/>
              <a:extLst>
                <a:ext uri="{84589F7E-364E-4C9E-8A38-B11213B215E9}">
                  <a14:cameraTool cellRange="標準報酬等!I15" spid="_x0000_s111256"/>
                </a:ext>
              </a:extLst>
            </xdr:cNvPicPr>
          </xdr:nvPicPr>
          <xdr:blipFill>
            <a:blip xmlns:r="http://schemas.openxmlformats.org/officeDocument/2006/relationships" r:embed="rId1"/>
            <a:srcRect/>
            <a:stretch>
              <a:fillRect/>
            </a:stretch>
          </xdr:blipFill>
          <xdr:spPr bwMode="auto">
            <a:xfrm>
              <a:off x="7715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32</xdr:row>
          <xdr:rowOff>9525</xdr:rowOff>
        </xdr:from>
        <xdr:ext cx="666750" cy="581025"/>
        <xdr:pic>
          <xdr:nvPicPr>
            <xdr:cNvPr id="6" name="図 5">
              <a:extLst>
                <a:ext uri="{FF2B5EF4-FFF2-40B4-BE49-F238E27FC236}">
                  <a16:creationId xmlns:a16="http://schemas.microsoft.com/office/drawing/2014/main" id="{7801FBA2-8E45-4F41-A67E-EAE910ACF33A}"/>
                </a:ext>
              </a:extLst>
            </xdr:cNvPr>
            <xdr:cNvPicPr>
              <a:picLocks noChangeAspect="1" noChangeArrowheads="1"/>
              <a:extLst>
                <a:ext uri="{84589F7E-364E-4C9E-8A38-B11213B215E9}">
                  <a14:cameraTool cellRange="標準報酬等!J15" spid="_x0000_s111257"/>
                </a:ext>
              </a:extLst>
            </xdr:cNvPicPr>
          </xdr:nvPicPr>
          <xdr:blipFill>
            <a:blip xmlns:r="http://schemas.openxmlformats.org/officeDocument/2006/relationships" r:embed="rId1"/>
            <a:srcRect/>
            <a:stretch>
              <a:fillRect/>
            </a:stretch>
          </xdr:blipFill>
          <xdr:spPr bwMode="auto">
            <a:xfrm>
              <a:off x="132397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32</xdr:row>
          <xdr:rowOff>9525</xdr:rowOff>
        </xdr:from>
        <xdr:ext cx="666750" cy="581025"/>
        <xdr:pic>
          <xdr:nvPicPr>
            <xdr:cNvPr id="7" name="図 6">
              <a:extLst>
                <a:ext uri="{FF2B5EF4-FFF2-40B4-BE49-F238E27FC236}">
                  <a16:creationId xmlns:a16="http://schemas.microsoft.com/office/drawing/2014/main" id="{0F909E4C-0480-4447-8A80-1FED842A5CFA}"/>
                </a:ext>
              </a:extLst>
            </xdr:cNvPr>
            <xdr:cNvPicPr>
              <a:picLocks noChangeAspect="1" noChangeArrowheads="1"/>
              <a:extLst>
                <a:ext uri="{84589F7E-364E-4C9E-8A38-B11213B215E9}">
                  <a14:cameraTool cellRange="標準報酬等!K15" spid="_x0000_s111258"/>
                </a:ext>
              </a:extLst>
            </xdr:cNvPicPr>
          </xdr:nvPicPr>
          <xdr:blipFill>
            <a:blip xmlns:r="http://schemas.openxmlformats.org/officeDocument/2006/relationships" r:embed="rId1"/>
            <a:srcRect/>
            <a:stretch>
              <a:fillRect/>
            </a:stretch>
          </xdr:blipFill>
          <xdr:spPr bwMode="auto">
            <a:xfrm>
              <a:off x="18764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46</xdr:row>
          <xdr:rowOff>9525</xdr:rowOff>
        </xdr:from>
        <xdr:ext cx="666750" cy="581025"/>
        <xdr:pic>
          <xdr:nvPicPr>
            <xdr:cNvPr id="8" name="図 7">
              <a:extLst>
                <a:ext uri="{FF2B5EF4-FFF2-40B4-BE49-F238E27FC236}">
                  <a16:creationId xmlns:a16="http://schemas.microsoft.com/office/drawing/2014/main" id="{9632D192-5B6F-473B-899A-CEBA0793B30C}"/>
                </a:ext>
              </a:extLst>
            </xdr:cNvPr>
            <xdr:cNvPicPr>
              <a:picLocks noChangeAspect="1" noChangeArrowheads="1"/>
              <a:extLst>
                <a:ext uri="{84589F7E-364E-4C9E-8A38-B11213B215E9}">
                  <a14:cameraTool cellRange="標準報酬等!I16" spid="_x0000_s111259"/>
                </a:ext>
              </a:extLst>
            </xdr:cNvPicPr>
          </xdr:nvPicPr>
          <xdr:blipFill>
            <a:blip xmlns:r="http://schemas.openxmlformats.org/officeDocument/2006/relationships" r:embed="rId1"/>
            <a:srcRect/>
            <a:stretch>
              <a:fillRect/>
            </a:stretch>
          </xdr:blipFill>
          <xdr:spPr bwMode="auto">
            <a:xfrm>
              <a:off x="77152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46</xdr:row>
          <xdr:rowOff>9525</xdr:rowOff>
        </xdr:from>
        <xdr:ext cx="666750" cy="581025"/>
        <xdr:pic>
          <xdr:nvPicPr>
            <xdr:cNvPr id="9" name="図 8">
              <a:extLst>
                <a:ext uri="{FF2B5EF4-FFF2-40B4-BE49-F238E27FC236}">
                  <a16:creationId xmlns:a16="http://schemas.microsoft.com/office/drawing/2014/main" id="{7BC1D440-E495-4FDE-AD54-935203204D17}"/>
                </a:ext>
              </a:extLst>
            </xdr:cNvPr>
            <xdr:cNvPicPr>
              <a:picLocks noChangeAspect="1" noChangeArrowheads="1"/>
              <a:extLst>
                <a:ext uri="{84589F7E-364E-4C9E-8A38-B11213B215E9}">
                  <a14:cameraTool cellRange="標準報酬等!J16" spid="_x0000_s111260"/>
                </a:ext>
              </a:extLst>
            </xdr:cNvPicPr>
          </xdr:nvPicPr>
          <xdr:blipFill>
            <a:blip xmlns:r="http://schemas.openxmlformats.org/officeDocument/2006/relationships" r:embed="rId1"/>
            <a:srcRect/>
            <a:stretch>
              <a:fillRect/>
            </a:stretch>
          </xdr:blipFill>
          <xdr:spPr bwMode="auto">
            <a:xfrm>
              <a:off x="132397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46</xdr:row>
          <xdr:rowOff>9525</xdr:rowOff>
        </xdr:from>
        <xdr:ext cx="666750" cy="581025"/>
        <xdr:pic>
          <xdr:nvPicPr>
            <xdr:cNvPr id="10" name="図 9">
              <a:extLst>
                <a:ext uri="{FF2B5EF4-FFF2-40B4-BE49-F238E27FC236}">
                  <a16:creationId xmlns:a16="http://schemas.microsoft.com/office/drawing/2014/main" id="{2B3B6E28-303B-4409-8256-DEF277CB291D}"/>
                </a:ext>
              </a:extLst>
            </xdr:cNvPr>
            <xdr:cNvPicPr>
              <a:picLocks noChangeAspect="1" noChangeArrowheads="1"/>
              <a:extLst>
                <a:ext uri="{84589F7E-364E-4C9E-8A38-B11213B215E9}">
                  <a14:cameraTool cellRange="標準報酬等!K16" spid="_x0000_s111261"/>
                </a:ext>
              </a:extLst>
            </xdr:cNvPicPr>
          </xdr:nvPicPr>
          <xdr:blipFill>
            <a:blip xmlns:r="http://schemas.openxmlformats.org/officeDocument/2006/relationships" r:embed="rId1"/>
            <a:srcRect/>
            <a:stretch>
              <a:fillRect/>
            </a:stretch>
          </xdr:blipFill>
          <xdr:spPr bwMode="auto">
            <a:xfrm>
              <a:off x="187642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60</xdr:row>
          <xdr:rowOff>9525</xdr:rowOff>
        </xdr:from>
        <xdr:ext cx="666750" cy="581025"/>
        <xdr:pic>
          <xdr:nvPicPr>
            <xdr:cNvPr id="11" name="図 10">
              <a:extLst>
                <a:ext uri="{FF2B5EF4-FFF2-40B4-BE49-F238E27FC236}">
                  <a16:creationId xmlns:a16="http://schemas.microsoft.com/office/drawing/2014/main" id="{799B875F-5824-482A-9CB9-3E3CE7FCBCEA}"/>
                </a:ext>
              </a:extLst>
            </xdr:cNvPr>
            <xdr:cNvPicPr>
              <a:picLocks noChangeAspect="1" noChangeArrowheads="1"/>
              <a:extLst>
                <a:ext uri="{84589F7E-364E-4C9E-8A38-B11213B215E9}">
                  <a14:cameraTool cellRange="標準報酬等!I17" spid="_x0000_s111262"/>
                </a:ext>
              </a:extLst>
            </xdr:cNvPicPr>
          </xdr:nvPicPr>
          <xdr:blipFill>
            <a:blip xmlns:r="http://schemas.openxmlformats.org/officeDocument/2006/relationships" r:embed="rId1"/>
            <a:srcRect/>
            <a:stretch>
              <a:fillRect/>
            </a:stretch>
          </xdr:blipFill>
          <xdr:spPr bwMode="auto">
            <a:xfrm>
              <a:off x="77152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60</xdr:row>
          <xdr:rowOff>9525</xdr:rowOff>
        </xdr:from>
        <xdr:ext cx="666750" cy="581025"/>
        <xdr:pic>
          <xdr:nvPicPr>
            <xdr:cNvPr id="12" name="図 11">
              <a:extLst>
                <a:ext uri="{FF2B5EF4-FFF2-40B4-BE49-F238E27FC236}">
                  <a16:creationId xmlns:a16="http://schemas.microsoft.com/office/drawing/2014/main" id="{1F42DBA9-F3DA-433C-929C-FDB2AEFD52B9}"/>
                </a:ext>
              </a:extLst>
            </xdr:cNvPr>
            <xdr:cNvPicPr>
              <a:picLocks noChangeAspect="1" noChangeArrowheads="1"/>
              <a:extLst>
                <a:ext uri="{84589F7E-364E-4C9E-8A38-B11213B215E9}">
                  <a14:cameraTool cellRange="標準報酬等!J17" spid="_x0000_s111263"/>
                </a:ext>
              </a:extLst>
            </xdr:cNvPicPr>
          </xdr:nvPicPr>
          <xdr:blipFill>
            <a:blip xmlns:r="http://schemas.openxmlformats.org/officeDocument/2006/relationships" r:embed="rId1"/>
            <a:srcRect/>
            <a:stretch>
              <a:fillRect/>
            </a:stretch>
          </xdr:blipFill>
          <xdr:spPr bwMode="auto">
            <a:xfrm>
              <a:off x="132397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60</xdr:row>
          <xdr:rowOff>9525</xdr:rowOff>
        </xdr:from>
        <xdr:ext cx="666750" cy="581025"/>
        <xdr:pic>
          <xdr:nvPicPr>
            <xdr:cNvPr id="13" name="図 12">
              <a:extLst>
                <a:ext uri="{FF2B5EF4-FFF2-40B4-BE49-F238E27FC236}">
                  <a16:creationId xmlns:a16="http://schemas.microsoft.com/office/drawing/2014/main" id="{CE145981-4727-4AA0-AD00-2F90A14B4F7E}"/>
                </a:ext>
              </a:extLst>
            </xdr:cNvPr>
            <xdr:cNvPicPr>
              <a:picLocks noChangeAspect="1" noChangeArrowheads="1"/>
              <a:extLst>
                <a:ext uri="{84589F7E-364E-4C9E-8A38-B11213B215E9}">
                  <a14:cameraTool cellRange="標準報酬等!K17" spid="_x0000_s111264"/>
                </a:ext>
              </a:extLst>
            </xdr:cNvPicPr>
          </xdr:nvPicPr>
          <xdr:blipFill>
            <a:blip xmlns:r="http://schemas.openxmlformats.org/officeDocument/2006/relationships" r:embed="rId1"/>
            <a:srcRect/>
            <a:stretch>
              <a:fillRect/>
            </a:stretch>
          </xdr:blipFill>
          <xdr:spPr bwMode="auto">
            <a:xfrm>
              <a:off x="187642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18</xdr:row>
          <xdr:rowOff>9525</xdr:rowOff>
        </xdr:from>
        <xdr:to>
          <xdr:col>5</xdr:col>
          <xdr:colOff>57150</xdr:colOff>
          <xdr:row>22</xdr:row>
          <xdr:rowOff>57150</xdr:rowOff>
        </xdr:to>
        <xdr:pic>
          <xdr:nvPicPr>
            <xdr:cNvPr id="2" name="図 1">
              <a:extLst>
                <a:ext uri="{FF2B5EF4-FFF2-40B4-BE49-F238E27FC236}">
                  <a16:creationId xmlns:a16="http://schemas.microsoft.com/office/drawing/2014/main" id="{D791974A-E956-4486-8B8D-8D5F89445798}"/>
                </a:ext>
              </a:extLst>
            </xdr:cNvPr>
            <xdr:cNvPicPr>
              <a:picLocks noChangeAspect="1" noChangeArrowheads="1"/>
              <a:extLst>
                <a:ext uri="{84589F7E-364E-4C9E-8A38-B11213B215E9}">
                  <a14:cameraTool cellRange="標準報酬等!I18" spid="_x0000_s112277"/>
                </a:ext>
              </a:extLst>
            </xdr:cNvPicPr>
          </xdr:nvPicPr>
          <xdr:blipFill>
            <a:blip xmlns:r="http://schemas.openxmlformats.org/officeDocument/2006/relationships" r:embed="rId1"/>
            <a:srcRect/>
            <a:stretch>
              <a:fillRect/>
            </a:stretch>
          </xdr:blipFill>
          <xdr:spPr bwMode="auto">
            <a:xfrm>
              <a:off x="7715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9525</xdr:rowOff>
        </xdr:from>
        <xdr:to>
          <xdr:col>7</xdr:col>
          <xdr:colOff>57150</xdr:colOff>
          <xdr:row>22</xdr:row>
          <xdr:rowOff>57150</xdr:rowOff>
        </xdr:to>
        <xdr:pic>
          <xdr:nvPicPr>
            <xdr:cNvPr id="3" name="図 2">
              <a:extLst>
                <a:ext uri="{FF2B5EF4-FFF2-40B4-BE49-F238E27FC236}">
                  <a16:creationId xmlns:a16="http://schemas.microsoft.com/office/drawing/2014/main" id="{68812B2B-7C7D-475C-B1E1-22F348CF2C50}"/>
                </a:ext>
              </a:extLst>
            </xdr:cNvPr>
            <xdr:cNvPicPr>
              <a:picLocks noChangeAspect="1" noChangeArrowheads="1"/>
              <a:extLst>
                <a:ext uri="{84589F7E-364E-4C9E-8A38-B11213B215E9}">
                  <a14:cameraTool cellRange="標準報酬等!J18" spid="_x0000_s112278"/>
                </a:ext>
              </a:extLst>
            </xdr:cNvPicPr>
          </xdr:nvPicPr>
          <xdr:blipFill>
            <a:blip xmlns:r="http://schemas.openxmlformats.org/officeDocument/2006/relationships" r:embed="rId1"/>
            <a:srcRect/>
            <a:stretch>
              <a:fillRect/>
            </a:stretch>
          </xdr:blipFill>
          <xdr:spPr bwMode="auto">
            <a:xfrm>
              <a:off x="132397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18</xdr:row>
          <xdr:rowOff>9525</xdr:rowOff>
        </xdr:from>
        <xdr:to>
          <xdr:col>9</xdr:col>
          <xdr:colOff>57150</xdr:colOff>
          <xdr:row>22</xdr:row>
          <xdr:rowOff>57150</xdr:rowOff>
        </xdr:to>
        <xdr:pic>
          <xdr:nvPicPr>
            <xdr:cNvPr id="4" name="図 3">
              <a:extLst>
                <a:ext uri="{FF2B5EF4-FFF2-40B4-BE49-F238E27FC236}">
                  <a16:creationId xmlns:a16="http://schemas.microsoft.com/office/drawing/2014/main" id="{C8AF4E47-AA4E-4274-BB12-CFD9516614E9}"/>
                </a:ext>
              </a:extLst>
            </xdr:cNvPr>
            <xdr:cNvPicPr>
              <a:picLocks noChangeAspect="1" noChangeArrowheads="1"/>
              <a:extLst>
                <a:ext uri="{84589F7E-364E-4C9E-8A38-B11213B215E9}">
                  <a14:cameraTool cellRange="標準報酬等!K18" spid="_x0000_s112279"/>
                </a:ext>
              </a:extLst>
            </xdr:cNvPicPr>
          </xdr:nvPicPr>
          <xdr:blipFill>
            <a:blip xmlns:r="http://schemas.openxmlformats.org/officeDocument/2006/relationships" r:embed="rId1"/>
            <a:srcRect/>
            <a:stretch>
              <a:fillRect/>
            </a:stretch>
          </xdr:blipFill>
          <xdr:spPr bwMode="auto">
            <a:xfrm>
              <a:off x="1876425" y="2486025"/>
              <a:ext cx="6667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2</xdr:col>
          <xdr:colOff>219075</xdr:colOff>
          <xdr:row>32</xdr:row>
          <xdr:rowOff>9525</xdr:rowOff>
        </xdr:from>
        <xdr:ext cx="666750" cy="581025"/>
        <xdr:pic>
          <xdr:nvPicPr>
            <xdr:cNvPr id="5" name="図 4">
              <a:extLst>
                <a:ext uri="{FF2B5EF4-FFF2-40B4-BE49-F238E27FC236}">
                  <a16:creationId xmlns:a16="http://schemas.microsoft.com/office/drawing/2014/main" id="{3ACE2E10-0E66-4113-AA88-F51C9F8FEEF7}"/>
                </a:ext>
              </a:extLst>
            </xdr:cNvPr>
            <xdr:cNvPicPr>
              <a:picLocks noChangeAspect="1" noChangeArrowheads="1"/>
              <a:extLst>
                <a:ext uri="{84589F7E-364E-4C9E-8A38-B11213B215E9}">
                  <a14:cameraTool cellRange="標準報酬等!I19" spid="_x0000_s112280"/>
                </a:ext>
              </a:extLst>
            </xdr:cNvPicPr>
          </xdr:nvPicPr>
          <xdr:blipFill>
            <a:blip xmlns:r="http://schemas.openxmlformats.org/officeDocument/2006/relationships" r:embed="rId1"/>
            <a:srcRect/>
            <a:stretch>
              <a:fillRect/>
            </a:stretch>
          </xdr:blipFill>
          <xdr:spPr bwMode="auto">
            <a:xfrm>
              <a:off x="7715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32</xdr:row>
          <xdr:rowOff>9525</xdr:rowOff>
        </xdr:from>
        <xdr:ext cx="666750" cy="581025"/>
        <xdr:pic>
          <xdr:nvPicPr>
            <xdr:cNvPr id="6" name="図 5">
              <a:extLst>
                <a:ext uri="{FF2B5EF4-FFF2-40B4-BE49-F238E27FC236}">
                  <a16:creationId xmlns:a16="http://schemas.microsoft.com/office/drawing/2014/main" id="{3B75FE08-AC32-4165-BBF6-2442AD67B831}"/>
                </a:ext>
              </a:extLst>
            </xdr:cNvPr>
            <xdr:cNvPicPr>
              <a:picLocks noChangeAspect="1" noChangeArrowheads="1"/>
              <a:extLst>
                <a:ext uri="{84589F7E-364E-4C9E-8A38-B11213B215E9}">
                  <a14:cameraTool cellRange="標準報酬等!J19" spid="_x0000_s112281"/>
                </a:ext>
              </a:extLst>
            </xdr:cNvPicPr>
          </xdr:nvPicPr>
          <xdr:blipFill>
            <a:blip xmlns:r="http://schemas.openxmlformats.org/officeDocument/2006/relationships" r:embed="rId1"/>
            <a:srcRect/>
            <a:stretch>
              <a:fillRect/>
            </a:stretch>
          </xdr:blipFill>
          <xdr:spPr bwMode="auto">
            <a:xfrm>
              <a:off x="132397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32</xdr:row>
          <xdr:rowOff>9525</xdr:rowOff>
        </xdr:from>
        <xdr:ext cx="666750" cy="581025"/>
        <xdr:pic>
          <xdr:nvPicPr>
            <xdr:cNvPr id="7" name="図 6">
              <a:extLst>
                <a:ext uri="{FF2B5EF4-FFF2-40B4-BE49-F238E27FC236}">
                  <a16:creationId xmlns:a16="http://schemas.microsoft.com/office/drawing/2014/main" id="{7E3923E0-DAB1-4C12-BDC8-EC53D7C3DCD6}"/>
                </a:ext>
              </a:extLst>
            </xdr:cNvPr>
            <xdr:cNvPicPr>
              <a:picLocks noChangeAspect="1" noChangeArrowheads="1"/>
              <a:extLst>
                <a:ext uri="{84589F7E-364E-4C9E-8A38-B11213B215E9}">
                  <a14:cameraTool cellRange="標準報酬等!K19" spid="_x0000_s112282"/>
                </a:ext>
              </a:extLst>
            </xdr:cNvPicPr>
          </xdr:nvPicPr>
          <xdr:blipFill>
            <a:blip xmlns:r="http://schemas.openxmlformats.org/officeDocument/2006/relationships" r:embed="rId1"/>
            <a:srcRect/>
            <a:stretch>
              <a:fillRect/>
            </a:stretch>
          </xdr:blipFill>
          <xdr:spPr bwMode="auto">
            <a:xfrm>
              <a:off x="1876425" y="422910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46</xdr:row>
          <xdr:rowOff>9525</xdr:rowOff>
        </xdr:from>
        <xdr:ext cx="666750" cy="581025"/>
        <xdr:pic>
          <xdr:nvPicPr>
            <xdr:cNvPr id="8" name="図 7">
              <a:extLst>
                <a:ext uri="{FF2B5EF4-FFF2-40B4-BE49-F238E27FC236}">
                  <a16:creationId xmlns:a16="http://schemas.microsoft.com/office/drawing/2014/main" id="{CB314776-42A0-4CB9-8C47-7BB5F1A3ECD7}"/>
                </a:ext>
              </a:extLst>
            </xdr:cNvPr>
            <xdr:cNvPicPr>
              <a:picLocks noChangeAspect="1" noChangeArrowheads="1"/>
              <a:extLst>
                <a:ext uri="{84589F7E-364E-4C9E-8A38-B11213B215E9}">
                  <a14:cameraTool cellRange="標準報酬等!I20" spid="_x0000_s112283"/>
                </a:ext>
              </a:extLst>
            </xdr:cNvPicPr>
          </xdr:nvPicPr>
          <xdr:blipFill>
            <a:blip xmlns:r="http://schemas.openxmlformats.org/officeDocument/2006/relationships" r:embed="rId1"/>
            <a:srcRect/>
            <a:stretch>
              <a:fillRect/>
            </a:stretch>
          </xdr:blipFill>
          <xdr:spPr bwMode="auto">
            <a:xfrm>
              <a:off x="77152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46</xdr:row>
          <xdr:rowOff>9525</xdr:rowOff>
        </xdr:from>
        <xdr:ext cx="666750" cy="581025"/>
        <xdr:pic>
          <xdr:nvPicPr>
            <xdr:cNvPr id="9" name="図 8">
              <a:extLst>
                <a:ext uri="{FF2B5EF4-FFF2-40B4-BE49-F238E27FC236}">
                  <a16:creationId xmlns:a16="http://schemas.microsoft.com/office/drawing/2014/main" id="{8D9F039F-BB81-453D-9B6E-3090A704F10F}"/>
                </a:ext>
              </a:extLst>
            </xdr:cNvPr>
            <xdr:cNvPicPr>
              <a:picLocks noChangeAspect="1" noChangeArrowheads="1"/>
              <a:extLst>
                <a:ext uri="{84589F7E-364E-4C9E-8A38-B11213B215E9}">
                  <a14:cameraTool cellRange="標準報酬等!J20" spid="_x0000_s112284"/>
                </a:ext>
              </a:extLst>
            </xdr:cNvPicPr>
          </xdr:nvPicPr>
          <xdr:blipFill>
            <a:blip xmlns:r="http://schemas.openxmlformats.org/officeDocument/2006/relationships" r:embed="rId1"/>
            <a:srcRect/>
            <a:stretch>
              <a:fillRect/>
            </a:stretch>
          </xdr:blipFill>
          <xdr:spPr bwMode="auto">
            <a:xfrm>
              <a:off x="132397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46</xdr:row>
          <xdr:rowOff>9525</xdr:rowOff>
        </xdr:from>
        <xdr:ext cx="666750" cy="581025"/>
        <xdr:pic>
          <xdr:nvPicPr>
            <xdr:cNvPr id="10" name="図 9">
              <a:extLst>
                <a:ext uri="{FF2B5EF4-FFF2-40B4-BE49-F238E27FC236}">
                  <a16:creationId xmlns:a16="http://schemas.microsoft.com/office/drawing/2014/main" id="{13070CA3-8801-4555-88B1-25A85062FB56}"/>
                </a:ext>
              </a:extLst>
            </xdr:cNvPr>
            <xdr:cNvPicPr>
              <a:picLocks noChangeAspect="1" noChangeArrowheads="1"/>
              <a:extLst>
                <a:ext uri="{84589F7E-364E-4C9E-8A38-B11213B215E9}">
                  <a14:cameraTool cellRange="標準報酬等!K20" spid="_x0000_s112285"/>
                </a:ext>
              </a:extLst>
            </xdr:cNvPicPr>
          </xdr:nvPicPr>
          <xdr:blipFill>
            <a:blip xmlns:r="http://schemas.openxmlformats.org/officeDocument/2006/relationships" r:embed="rId1"/>
            <a:srcRect/>
            <a:stretch>
              <a:fillRect/>
            </a:stretch>
          </xdr:blipFill>
          <xdr:spPr bwMode="auto">
            <a:xfrm>
              <a:off x="1876425" y="5972175"/>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xdr:col>
          <xdr:colOff>219075</xdr:colOff>
          <xdr:row>60</xdr:row>
          <xdr:rowOff>9525</xdr:rowOff>
        </xdr:from>
        <xdr:ext cx="666750" cy="581025"/>
        <xdr:pic>
          <xdr:nvPicPr>
            <xdr:cNvPr id="11" name="図 10">
              <a:extLst>
                <a:ext uri="{FF2B5EF4-FFF2-40B4-BE49-F238E27FC236}">
                  <a16:creationId xmlns:a16="http://schemas.microsoft.com/office/drawing/2014/main" id="{9CDB542C-CCC0-44D8-9306-FE5AD01F8922}"/>
                </a:ext>
              </a:extLst>
            </xdr:cNvPr>
            <xdr:cNvPicPr>
              <a:picLocks noChangeAspect="1" noChangeArrowheads="1"/>
              <a:extLst>
                <a:ext uri="{84589F7E-364E-4C9E-8A38-B11213B215E9}">
                  <a14:cameraTool cellRange="標準報酬等!I21" spid="_x0000_s112286"/>
                </a:ext>
              </a:extLst>
            </xdr:cNvPicPr>
          </xdr:nvPicPr>
          <xdr:blipFill>
            <a:blip xmlns:r="http://schemas.openxmlformats.org/officeDocument/2006/relationships" r:embed="rId1"/>
            <a:srcRect/>
            <a:stretch>
              <a:fillRect/>
            </a:stretch>
          </xdr:blipFill>
          <xdr:spPr bwMode="auto">
            <a:xfrm>
              <a:off x="77152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4</xdr:col>
          <xdr:colOff>219075</xdr:colOff>
          <xdr:row>60</xdr:row>
          <xdr:rowOff>9525</xdr:rowOff>
        </xdr:from>
        <xdr:ext cx="666750" cy="581025"/>
        <xdr:pic>
          <xdr:nvPicPr>
            <xdr:cNvPr id="12" name="図 11">
              <a:extLst>
                <a:ext uri="{FF2B5EF4-FFF2-40B4-BE49-F238E27FC236}">
                  <a16:creationId xmlns:a16="http://schemas.microsoft.com/office/drawing/2014/main" id="{304A1B41-D8F3-4F75-9422-2C9238C0635B}"/>
                </a:ext>
              </a:extLst>
            </xdr:cNvPr>
            <xdr:cNvPicPr>
              <a:picLocks noChangeAspect="1" noChangeArrowheads="1"/>
              <a:extLst>
                <a:ext uri="{84589F7E-364E-4C9E-8A38-B11213B215E9}">
                  <a14:cameraTool cellRange="標準報酬等!J21" spid="_x0000_s112287"/>
                </a:ext>
              </a:extLst>
            </xdr:cNvPicPr>
          </xdr:nvPicPr>
          <xdr:blipFill>
            <a:blip xmlns:r="http://schemas.openxmlformats.org/officeDocument/2006/relationships" r:embed="rId1"/>
            <a:srcRect/>
            <a:stretch>
              <a:fillRect/>
            </a:stretch>
          </xdr:blipFill>
          <xdr:spPr bwMode="auto">
            <a:xfrm>
              <a:off x="132397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219075</xdr:colOff>
          <xdr:row>60</xdr:row>
          <xdr:rowOff>9525</xdr:rowOff>
        </xdr:from>
        <xdr:ext cx="666750" cy="581025"/>
        <xdr:pic>
          <xdr:nvPicPr>
            <xdr:cNvPr id="13" name="図 12">
              <a:extLst>
                <a:ext uri="{FF2B5EF4-FFF2-40B4-BE49-F238E27FC236}">
                  <a16:creationId xmlns:a16="http://schemas.microsoft.com/office/drawing/2014/main" id="{537A3E8E-46C7-4077-A073-B36A8C9C16F6}"/>
                </a:ext>
              </a:extLst>
            </xdr:cNvPr>
            <xdr:cNvPicPr>
              <a:picLocks noChangeAspect="1" noChangeArrowheads="1"/>
              <a:extLst>
                <a:ext uri="{84589F7E-364E-4C9E-8A38-B11213B215E9}">
                  <a14:cameraTool cellRange="標準報酬等!K21" spid="_x0000_s112288"/>
                </a:ext>
              </a:extLst>
            </xdr:cNvPicPr>
          </xdr:nvPicPr>
          <xdr:blipFill>
            <a:blip xmlns:r="http://schemas.openxmlformats.org/officeDocument/2006/relationships" r:embed="rId1"/>
            <a:srcRect/>
            <a:stretch>
              <a:fillRect/>
            </a:stretch>
          </xdr:blipFill>
          <xdr:spPr bwMode="auto">
            <a:xfrm>
              <a:off x="1876425" y="7715250"/>
              <a:ext cx="666750" cy="581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oura.KIKIN/Desktop/&#36890;&#30693;&#26360;&#25913;&#23450;/Users/sanga/Downloads/U12052&#12288;&#21152;&#20837;&#21729;&#65288;&#32773;&#65289;&#12398;&#22522;&#30990;&#24180;&#37329;&#30058;&#21495;&#236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12052_1_3"/>
      <sheetName val="U12052_2_3"/>
      <sheetName val="U12052_3_3"/>
      <sheetName val="リスト"/>
      <sheetName val="Sheet2"/>
      <sheetName val="Sheet3"/>
    </sheetNames>
    <sheetDataSet>
      <sheetData sheetId="0"/>
      <sheetData sheetId="1"/>
      <sheetData sheetId="2"/>
      <sheetData sheetId="3">
        <row r="2">
          <cell r="A2" t="str">
            <v>厚生年金基金</v>
          </cell>
          <cell r="C2" t="str">
            <v>男</v>
          </cell>
          <cell r="E2" t="str">
            <v>昭</v>
          </cell>
        </row>
        <row r="3">
          <cell r="A3" t="str">
            <v>DB基金型</v>
          </cell>
          <cell r="C3" t="str">
            <v>女</v>
          </cell>
          <cell r="E3" t="str">
            <v>平</v>
          </cell>
        </row>
        <row r="4">
          <cell r="A4" t="str">
            <v>DB規約型</v>
          </cell>
          <cell r="C4" t="str">
            <v>坑</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5"/>
  <sheetViews>
    <sheetView showGridLines="0" tabSelected="1" view="pageBreakPreview" zoomScaleNormal="100" zoomScaleSheetLayoutView="100" workbookViewId="0"/>
  </sheetViews>
  <sheetFormatPr defaultColWidth="5.375" defaultRowHeight="11.25" x14ac:dyDescent="0.15"/>
  <cols>
    <col min="1" max="1" width="1.625" style="14" customWidth="1"/>
    <col min="2" max="26" width="5.375" style="14"/>
    <col min="27" max="27" width="5.375" style="14" customWidth="1"/>
    <col min="28" max="28" width="5.375" style="14"/>
    <col min="29" max="29" width="1.625" style="14" customWidth="1"/>
    <col min="30" max="16384" width="5.375" style="14"/>
  </cols>
  <sheetData>
    <row r="1" spans="1:28" ht="7.5" customHeight="1" x14ac:dyDescent="0.15"/>
    <row r="2" spans="1:28" ht="11.25" customHeight="1" x14ac:dyDescent="0.15">
      <c r="B2" s="120" t="s">
        <v>78</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row>
    <row r="3" spans="1:28" ht="11.25" customHeight="1" x14ac:dyDescent="0.15">
      <c r="A3" s="19"/>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row>
    <row r="4" spans="1:28" x14ac:dyDescent="0.15">
      <c r="A4" s="15" t="s">
        <v>58</v>
      </c>
    </row>
    <row r="5" spans="1:28" x14ac:dyDescent="0.15">
      <c r="A5" s="16" t="s">
        <v>64</v>
      </c>
      <c r="B5" s="14" t="s">
        <v>106</v>
      </c>
    </row>
    <row r="6" spans="1:28" x14ac:dyDescent="0.15">
      <c r="A6" s="16"/>
      <c r="B6" s="14" t="s">
        <v>65</v>
      </c>
    </row>
    <row r="7" spans="1:28" x14ac:dyDescent="0.15">
      <c r="A7" s="16"/>
      <c r="B7" s="14" t="s">
        <v>66</v>
      </c>
    </row>
    <row r="8" spans="1:28" x14ac:dyDescent="0.15">
      <c r="A8" s="16" t="s">
        <v>64</v>
      </c>
      <c r="B8" s="14" t="s">
        <v>112</v>
      </c>
    </row>
    <row r="9" spans="1:28" x14ac:dyDescent="0.15">
      <c r="A9" s="16" t="s">
        <v>64</v>
      </c>
      <c r="B9" s="14" t="s">
        <v>59</v>
      </c>
    </row>
    <row r="10" spans="1:28" x14ac:dyDescent="0.15">
      <c r="A10" s="16" t="s">
        <v>64</v>
      </c>
      <c r="B10" s="14" t="s">
        <v>74</v>
      </c>
    </row>
    <row r="11" spans="1:28" x14ac:dyDescent="0.15">
      <c r="A11" s="16"/>
      <c r="B11" s="14" t="s">
        <v>75</v>
      </c>
    </row>
    <row r="12" spans="1:28" x14ac:dyDescent="0.15">
      <c r="A12" s="16" t="s">
        <v>64</v>
      </c>
      <c r="B12" s="14" t="s">
        <v>77</v>
      </c>
    </row>
    <row r="14" spans="1:28" x14ac:dyDescent="0.15">
      <c r="A14" s="15" t="s">
        <v>60</v>
      </c>
      <c r="B14" s="17"/>
      <c r="C14" s="17"/>
      <c r="D14" s="17"/>
      <c r="E14" s="17"/>
      <c r="F14" s="17"/>
      <c r="G14" s="17"/>
      <c r="H14" s="17"/>
      <c r="I14" s="17"/>
    </row>
    <row r="15" spans="1:28" ht="13.5" customHeight="1" x14ac:dyDescent="0.15">
      <c r="A15" s="18"/>
      <c r="B15" s="152" t="s">
        <v>90</v>
      </c>
      <c r="C15" s="153"/>
      <c r="D15" s="153"/>
      <c r="E15" s="153"/>
      <c r="F15" s="153"/>
      <c r="G15" s="153"/>
      <c r="H15" s="153"/>
      <c r="I15" s="154"/>
      <c r="J15" s="157" t="s">
        <v>67</v>
      </c>
      <c r="K15" s="158"/>
      <c r="L15" s="158"/>
      <c r="M15" s="158"/>
      <c r="N15" s="158"/>
      <c r="O15" s="158"/>
      <c r="P15" s="158"/>
      <c r="Q15" s="158"/>
      <c r="R15" s="158"/>
      <c r="S15" s="158"/>
      <c r="T15" s="158"/>
      <c r="U15" s="158"/>
      <c r="V15" s="158"/>
      <c r="W15" s="158"/>
      <c r="X15" s="158"/>
      <c r="Y15" s="158"/>
      <c r="Z15" s="158"/>
      <c r="AA15" s="158"/>
      <c r="AB15" s="159"/>
    </row>
    <row r="16" spans="1:28" x14ac:dyDescent="0.15">
      <c r="A16" s="18"/>
      <c r="B16" s="155"/>
      <c r="C16" s="155"/>
      <c r="D16" s="155"/>
      <c r="E16" s="155"/>
      <c r="F16" s="155"/>
      <c r="G16" s="155"/>
      <c r="H16" s="155"/>
      <c r="I16" s="156"/>
      <c r="J16" s="160"/>
      <c r="K16" s="136"/>
      <c r="L16" s="136"/>
      <c r="M16" s="136"/>
      <c r="N16" s="136"/>
      <c r="O16" s="136"/>
      <c r="P16" s="136"/>
      <c r="Q16" s="136"/>
      <c r="R16" s="136"/>
      <c r="S16" s="136"/>
      <c r="T16" s="136"/>
      <c r="U16" s="136"/>
      <c r="V16" s="136"/>
      <c r="W16" s="136"/>
      <c r="X16" s="136"/>
      <c r="Y16" s="136"/>
      <c r="Z16" s="136"/>
      <c r="AA16" s="136"/>
      <c r="AB16" s="137"/>
    </row>
    <row r="17" spans="1:28" ht="13.5" customHeight="1" x14ac:dyDescent="0.15">
      <c r="A17" s="18"/>
      <c r="B17" s="152" t="s">
        <v>89</v>
      </c>
      <c r="C17" s="153"/>
      <c r="D17" s="153"/>
      <c r="E17" s="153"/>
      <c r="F17" s="153"/>
      <c r="G17" s="153"/>
      <c r="H17" s="153"/>
      <c r="I17" s="154"/>
      <c r="J17" s="123" t="s">
        <v>104</v>
      </c>
      <c r="K17" s="147"/>
      <c r="L17" s="147"/>
      <c r="M17" s="147"/>
      <c r="N17" s="147"/>
      <c r="O17" s="147"/>
      <c r="P17" s="147"/>
      <c r="Q17" s="147"/>
      <c r="R17" s="147"/>
      <c r="S17" s="147"/>
      <c r="T17" s="147"/>
      <c r="U17" s="147"/>
      <c r="V17" s="147"/>
      <c r="W17" s="147"/>
      <c r="X17" s="147"/>
      <c r="Y17" s="147"/>
      <c r="Z17" s="147"/>
      <c r="AA17" s="147"/>
      <c r="AB17" s="148"/>
    </row>
    <row r="18" spans="1:28" x14ac:dyDescent="0.15">
      <c r="A18" s="18"/>
      <c r="B18" s="155"/>
      <c r="C18" s="155"/>
      <c r="D18" s="155"/>
      <c r="E18" s="155"/>
      <c r="F18" s="155"/>
      <c r="G18" s="155"/>
      <c r="H18" s="155"/>
      <c r="I18" s="156"/>
      <c r="J18" s="149"/>
      <c r="K18" s="150"/>
      <c r="L18" s="150"/>
      <c r="M18" s="150"/>
      <c r="N18" s="150"/>
      <c r="O18" s="150"/>
      <c r="P18" s="150"/>
      <c r="Q18" s="150"/>
      <c r="R18" s="150"/>
      <c r="S18" s="150"/>
      <c r="T18" s="150"/>
      <c r="U18" s="150"/>
      <c r="V18" s="150"/>
      <c r="W18" s="150"/>
      <c r="X18" s="150"/>
      <c r="Y18" s="150"/>
      <c r="Z18" s="150"/>
      <c r="AA18" s="150"/>
      <c r="AB18" s="151"/>
    </row>
    <row r="19" spans="1:28" x14ac:dyDescent="0.15">
      <c r="A19" s="18"/>
      <c r="B19" s="130" t="s">
        <v>68</v>
      </c>
      <c r="C19" s="130"/>
      <c r="D19" s="130"/>
      <c r="E19" s="130"/>
      <c r="F19" s="130"/>
      <c r="G19" s="130"/>
      <c r="H19" s="130"/>
      <c r="I19" s="131"/>
      <c r="J19" s="161" t="s">
        <v>71</v>
      </c>
      <c r="K19" s="162"/>
      <c r="L19" s="162"/>
      <c r="M19" s="162"/>
      <c r="N19" s="162"/>
      <c r="O19" s="162"/>
      <c r="P19" s="162"/>
      <c r="Q19" s="162"/>
      <c r="R19" s="162"/>
      <c r="S19" s="162"/>
      <c r="T19" s="162"/>
      <c r="U19" s="162"/>
      <c r="V19" s="162"/>
      <c r="W19" s="162"/>
      <c r="X19" s="162"/>
      <c r="Y19" s="162"/>
      <c r="Z19" s="162"/>
      <c r="AA19" s="162"/>
      <c r="AB19" s="163"/>
    </row>
    <row r="20" spans="1:28" x14ac:dyDescent="0.15">
      <c r="A20" s="18"/>
      <c r="B20" s="133"/>
      <c r="C20" s="133"/>
      <c r="D20" s="133"/>
      <c r="E20" s="133"/>
      <c r="F20" s="133"/>
      <c r="G20" s="133"/>
      <c r="H20" s="133"/>
      <c r="I20" s="134"/>
      <c r="J20" s="138"/>
      <c r="K20" s="139"/>
      <c r="L20" s="139"/>
      <c r="M20" s="139"/>
      <c r="N20" s="139"/>
      <c r="O20" s="139"/>
      <c r="P20" s="139"/>
      <c r="Q20" s="139"/>
      <c r="R20" s="139"/>
      <c r="S20" s="139"/>
      <c r="T20" s="139"/>
      <c r="U20" s="139"/>
      <c r="V20" s="139"/>
      <c r="W20" s="139"/>
      <c r="X20" s="139"/>
      <c r="Y20" s="139"/>
      <c r="Z20" s="139"/>
      <c r="AA20" s="139"/>
      <c r="AB20" s="140"/>
    </row>
    <row r="21" spans="1:28" ht="13.5" customHeight="1" x14ac:dyDescent="0.15">
      <c r="B21" s="129" t="s">
        <v>61</v>
      </c>
      <c r="C21" s="130"/>
      <c r="D21" s="130"/>
      <c r="E21" s="130"/>
      <c r="F21" s="130"/>
      <c r="G21" s="130"/>
      <c r="H21" s="130"/>
      <c r="I21" s="131"/>
      <c r="J21" s="135" t="s">
        <v>76</v>
      </c>
      <c r="K21" s="136"/>
      <c r="L21" s="136"/>
      <c r="M21" s="136"/>
      <c r="N21" s="136"/>
      <c r="O21" s="136"/>
      <c r="P21" s="136"/>
      <c r="Q21" s="136"/>
      <c r="R21" s="136"/>
      <c r="S21" s="136"/>
      <c r="T21" s="136"/>
      <c r="U21" s="136"/>
      <c r="V21" s="136"/>
      <c r="W21" s="136"/>
      <c r="X21" s="136"/>
      <c r="Y21" s="136"/>
      <c r="Z21" s="136"/>
      <c r="AA21" s="136"/>
      <c r="AB21" s="137"/>
    </row>
    <row r="22" spans="1:28" x14ac:dyDescent="0.15">
      <c r="B22" s="132"/>
      <c r="C22" s="133"/>
      <c r="D22" s="133"/>
      <c r="E22" s="133"/>
      <c r="F22" s="133"/>
      <c r="G22" s="133"/>
      <c r="H22" s="133"/>
      <c r="I22" s="134"/>
      <c r="J22" s="138"/>
      <c r="K22" s="139"/>
      <c r="L22" s="139"/>
      <c r="M22" s="139"/>
      <c r="N22" s="139"/>
      <c r="O22" s="139"/>
      <c r="P22" s="139"/>
      <c r="Q22" s="139"/>
      <c r="R22" s="139"/>
      <c r="S22" s="139"/>
      <c r="T22" s="139"/>
      <c r="U22" s="139"/>
      <c r="V22" s="139"/>
      <c r="W22" s="139"/>
      <c r="X22" s="139"/>
      <c r="Y22" s="139"/>
      <c r="Z22" s="139"/>
      <c r="AA22" s="139"/>
      <c r="AB22" s="140"/>
    </row>
    <row r="23" spans="1:28" ht="13.5" customHeight="1" x14ac:dyDescent="0.15">
      <c r="B23" s="129" t="s">
        <v>53</v>
      </c>
      <c r="C23" s="130"/>
      <c r="D23" s="130"/>
      <c r="E23" s="130"/>
      <c r="F23" s="130"/>
      <c r="G23" s="130"/>
      <c r="H23" s="130"/>
      <c r="I23" s="131"/>
      <c r="J23" s="135" t="s">
        <v>107</v>
      </c>
      <c r="K23" s="136"/>
      <c r="L23" s="136"/>
      <c r="M23" s="136"/>
      <c r="N23" s="136"/>
      <c r="O23" s="136"/>
      <c r="P23" s="136"/>
      <c r="Q23" s="136"/>
      <c r="R23" s="136"/>
      <c r="S23" s="136"/>
      <c r="T23" s="136"/>
      <c r="U23" s="136"/>
      <c r="V23" s="136"/>
      <c r="W23" s="136"/>
      <c r="X23" s="136"/>
      <c r="Y23" s="136"/>
      <c r="Z23" s="136"/>
      <c r="AA23" s="136"/>
      <c r="AB23" s="137"/>
    </row>
    <row r="24" spans="1:28" ht="13.5" customHeight="1" x14ac:dyDescent="0.15">
      <c r="B24" s="129"/>
      <c r="C24" s="130"/>
      <c r="D24" s="130"/>
      <c r="E24" s="130"/>
      <c r="F24" s="130"/>
      <c r="G24" s="130"/>
      <c r="H24" s="130"/>
      <c r="I24" s="131"/>
      <c r="J24" s="135"/>
      <c r="K24" s="136"/>
      <c r="L24" s="136"/>
      <c r="M24" s="136"/>
      <c r="N24" s="136"/>
      <c r="O24" s="136"/>
      <c r="P24" s="136"/>
      <c r="Q24" s="136"/>
      <c r="R24" s="136"/>
      <c r="S24" s="136"/>
      <c r="T24" s="136"/>
      <c r="U24" s="136"/>
      <c r="V24" s="136"/>
      <c r="W24" s="136"/>
      <c r="X24" s="136"/>
      <c r="Y24" s="136"/>
      <c r="Z24" s="136"/>
      <c r="AA24" s="136"/>
      <c r="AB24" s="137"/>
    </row>
    <row r="25" spans="1:28" x14ac:dyDescent="0.15">
      <c r="B25" s="132"/>
      <c r="C25" s="133"/>
      <c r="D25" s="133"/>
      <c r="E25" s="133"/>
      <c r="F25" s="133"/>
      <c r="G25" s="133"/>
      <c r="H25" s="133"/>
      <c r="I25" s="134"/>
      <c r="J25" s="138"/>
      <c r="K25" s="139"/>
      <c r="L25" s="139"/>
      <c r="M25" s="139"/>
      <c r="N25" s="139"/>
      <c r="O25" s="139"/>
      <c r="P25" s="139"/>
      <c r="Q25" s="139"/>
      <c r="R25" s="139"/>
      <c r="S25" s="139"/>
      <c r="T25" s="139"/>
      <c r="U25" s="139"/>
      <c r="V25" s="139"/>
      <c r="W25" s="139"/>
      <c r="X25" s="139"/>
      <c r="Y25" s="139"/>
      <c r="Z25" s="139"/>
      <c r="AA25" s="139"/>
      <c r="AB25" s="140"/>
    </row>
    <row r="26" spans="1:28" ht="13.5" customHeight="1" x14ac:dyDescent="0.15">
      <c r="B26" s="121" t="s">
        <v>1</v>
      </c>
      <c r="C26" s="122"/>
      <c r="D26" s="122"/>
      <c r="E26" s="122"/>
      <c r="F26" s="122"/>
      <c r="G26" s="122"/>
      <c r="H26" s="122"/>
      <c r="I26" s="122"/>
      <c r="J26" s="141" t="s">
        <v>109</v>
      </c>
      <c r="K26" s="142"/>
      <c r="L26" s="142"/>
      <c r="M26" s="142"/>
      <c r="N26" s="142"/>
      <c r="O26" s="142"/>
      <c r="P26" s="142"/>
      <c r="Q26" s="142"/>
      <c r="R26" s="142"/>
      <c r="S26" s="142"/>
      <c r="T26" s="142"/>
      <c r="U26" s="142"/>
      <c r="V26" s="142"/>
      <c r="W26" s="142"/>
      <c r="X26" s="142"/>
      <c r="Y26" s="142"/>
      <c r="Z26" s="142"/>
      <c r="AA26" s="142"/>
      <c r="AB26" s="143"/>
    </row>
    <row r="27" spans="1:28" x14ac:dyDescent="0.15">
      <c r="B27" s="121"/>
      <c r="C27" s="122"/>
      <c r="D27" s="122"/>
      <c r="E27" s="122"/>
      <c r="F27" s="122"/>
      <c r="G27" s="122"/>
      <c r="H27" s="122"/>
      <c r="I27" s="122"/>
      <c r="J27" s="144"/>
      <c r="K27" s="145"/>
      <c r="L27" s="145"/>
      <c r="M27" s="145"/>
      <c r="N27" s="145"/>
      <c r="O27" s="145"/>
      <c r="P27" s="145"/>
      <c r="Q27" s="145"/>
      <c r="R27" s="145"/>
      <c r="S27" s="145"/>
      <c r="T27" s="145"/>
      <c r="U27" s="145"/>
      <c r="V27" s="145"/>
      <c r="W27" s="145"/>
      <c r="X27" s="145"/>
      <c r="Y27" s="145"/>
      <c r="Z27" s="145"/>
      <c r="AA27" s="145"/>
      <c r="AB27" s="146"/>
    </row>
    <row r="28" spans="1:28" x14ac:dyDescent="0.15">
      <c r="B28" s="121" t="s">
        <v>69</v>
      </c>
      <c r="C28" s="122"/>
      <c r="D28" s="122"/>
      <c r="E28" s="122"/>
      <c r="F28" s="122"/>
      <c r="G28" s="122"/>
      <c r="H28" s="122"/>
      <c r="I28" s="122"/>
      <c r="J28" s="123" t="s">
        <v>110</v>
      </c>
      <c r="K28" s="147"/>
      <c r="L28" s="147"/>
      <c r="M28" s="147"/>
      <c r="N28" s="147"/>
      <c r="O28" s="147"/>
      <c r="P28" s="147"/>
      <c r="Q28" s="147"/>
      <c r="R28" s="147"/>
      <c r="S28" s="147"/>
      <c r="T28" s="147"/>
      <c r="U28" s="147"/>
      <c r="V28" s="147"/>
      <c r="W28" s="147"/>
      <c r="X28" s="147"/>
      <c r="Y28" s="147"/>
      <c r="Z28" s="147"/>
      <c r="AA28" s="147"/>
      <c r="AB28" s="148"/>
    </row>
    <row r="29" spans="1:28" x14ac:dyDescent="0.15">
      <c r="B29" s="121"/>
      <c r="C29" s="122"/>
      <c r="D29" s="122"/>
      <c r="E29" s="122"/>
      <c r="F29" s="122"/>
      <c r="G29" s="122"/>
      <c r="H29" s="122"/>
      <c r="I29" s="122"/>
      <c r="J29" s="149"/>
      <c r="K29" s="150"/>
      <c r="L29" s="150"/>
      <c r="M29" s="150"/>
      <c r="N29" s="150"/>
      <c r="O29" s="150"/>
      <c r="P29" s="150"/>
      <c r="Q29" s="150"/>
      <c r="R29" s="150"/>
      <c r="S29" s="150"/>
      <c r="T29" s="150"/>
      <c r="U29" s="150"/>
      <c r="V29" s="150"/>
      <c r="W29" s="150"/>
      <c r="X29" s="150"/>
      <c r="Y29" s="150"/>
      <c r="Z29" s="150"/>
      <c r="AA29" s="150"/>
      <c r="AB29" s="151"/>
    </row>
    <row r="30" spans="1:28" x14ac:dyDescent="0.15">
      <c r="B30" s="121" t="s">
        <v>70</v>
      </c>
      <c r="C30" s="122"/>
      <c r="D30" s="122"/>
      <c r="E30" s="122"/>
      <c r="F30" s="122"/>
      <c r="G30" s="122"/>
      <c r="H30" s="122"/>
      <c r="I30" s="122"/>
      <c r="J30" s="123" t="s">
        <v>111</v>
      </c>
      <c r="K30" s="124"/>
      <c r="L30" s="124"/>
      <c r="M30" s="124"/>
      <c r="N30" s="124"/>
      <c r="O30" s="124"/>
      <c r="P30" s="124"/>
      <c r="Q30" s="124"/>
      <c r="R30" s="124"/>
      <c r="S30" s="124"/>
      <c r="T30" s="124"/>
      <c r="U30" s="124"/>
      <c r="V30" s="124"/>
      <c r="W30" s="124"/>
      <c r="X30" s="124"/>
      <c r="Y30" s="124"/>
      <c r="Z30" s="124"/>
      <c r="AA30" s="124"/>
      <c r="AB30" s="125"/>
    </row>
    <row r="31" spans="1:28" x14ac:dyDescent="0.15">
      <c r="B31" s="121"/>
      <c r="C31" s="122"/>
      <c r="D31" s="122"/>
      <c r="E31" s="122"/>
      <c r="F31" s="122"/>
      <c r="G31" s="122"/>
      <c r="H31" s="122"/>
      <c r="I31" s="122"/>
      <c r="J31" s="126"/>
      <c r="K31" s="127"/>
      <c r="L31" s="127"/>
      <c r="M31" s="127"/>
      <c r="N31" s="127"/>
      <c r="O31" s="127"/>
      <c r="P31" s="127"/>
      <c r="Q31" s="127"/>
      <c r="R31" s="127"/>
      <c r="S31" s="127"/>
      <c r="T31" s="127"/>
      <c r="U31" s="127"/>
      <c r="V31" s="127"/>
      <c r="W31" s="127"/>
      <c r="X31" s="127"/>
      <c r="Y31" s="127"/>
      <c r="Z31" s="127"/>
      <c r="AA31" s="127"/>
      <c r="AB31" s="128"/>
    </row>
    <row r="32" spans="1:28" ht="13.5" customHeight="1" x14ac:dyDescent="0.15">
      <c r="B32" s="121" t="s">
        <v>7</v>
      </c>
      <c r="C32" s="122"/>
      <c r="D32" s="122"/>
      <c r="E32" s="122"/>
      <c r="F32" s="122"/>
      <c r="G32" s="122"/>
      <c r="H32" s="122"/>
      <c r="I32" s="122"/>
      <c r="J32" s="176" t="s">
        <v>101</v>
      </c>
      <c r="K32" s="176"/>
      <c r="L32" s="176"/>
      <c r="M32" s="176"/>
      <c r="N32" s="176"/>
      <c r="O32" s="176"/>
      <c r="P32" s="176"/>
      <c r="Q32" s="176"/>
      <c r="R32" s="176"/>
      <c r="S32" s="176"/>
      <c r="T32" s="176"/>
      <c r="U32" s="176"/>
      <c r="V32" s="176"/>
      <c r="W32" s="176"/>
      <c r="X32" s="176"/>
      <c r="Y32" s="176"/>
      <c r="Z32" s="176"/>
      <c r="AA32" s="176"/>
      <c r="AB32" s="177"/>
    </row>
    <row r="33" spans="2:28" x14ac:dyDescent="0.15">
      <c r="B33" s="121"/>
      <c r="C33" s="122"/>
      <c r="D33" s="122"/>
      <c r="E33" s="122"/>
      <c r="F33" s="122"/>
      <c r="G33" s="122"/>
      <c r="H33" s="122"/>
      <c r="I33" s="122"/>
      <c r="J33" s="176"/>
      <c r="K33" s="176"/>
      <c r="L33" s="176"/>
      <c r="M33" s="176"/>
      <c r="N33" s="176"/>
      <c r="O33" s="176"/>
      <c r="P33" s="176"/>
      <c r="Q33" s="176"/>
      <c r="R33" s="176"/>
      <c r="S33" s="176"/>
      <c r="T33" s="176"/>
      <c r="U33" s="176"/>
      <c r="V33" s="176"/>
      <c r="W33" s="176"/>
      <c r="X33" s="176"/>
      <c r="Y33" s="176"/>
      <c r="Z33" s="176"/>
      <c r="AA33" s="176"/>
      <c r="AB33" s="177"/>
    </row>
    <row r="34" spans="2:28" x14ac:dyDescent="0.15">
      <c r="B34" s="121" t="s">
        <v>6</v>
      </c>
      <c r="C34" s="122"/>
      <c r="D34" s="122"/>
      <c r="E34" s="122"/>
      <c r="F34" s="122"/>
      <c r="G34" s="122"/>
      <c r="H34" s="122"/>
      <c r="I34" s="122"/>
      <c r="J34" s="176" t="s">
        <v>62</v>
      </c>
      <c r="K34" s="176"/>
      <c r="L34" s="176"/>
      <c r="M34" s="176"/>
      <c r="N34" s="176"/>
      <c r="O34" s="176"/>
      <c r="P34" s="176"/>
      <c r="Q34" s="176"/>
      <c r="R34" s="176"/>
      <c r="S34" s="176"/>
      <c r="T34" s="176"/>
      <c r="U34" s="176"/>
      <c r="V34" s="176"/>
      <c r="W34" s="176"/>
      <c r="X34" s="176"/>
      <c r="Y34" s="176"/>
      <c r="Z34" s="176"/>
      <c r="AA34" s="176"/>
      <c r="AB34" s="177"/>
    </row>
    <row r="35" spans="2:28" x14ac:dyDescent="0.15">
      <c r="B35" s="121"/>
      <c r="C35" s="122"/>
      <c r="D35" s="122"/>
      <c r="E35" s="122"/>
      <c r="F35" s="122"/>
      <c r="G35" s="122"/>
      <c r="H35" s="122"/>
      <c r="I35" s="122"/>
      <c r="J35" s="176"/>
      <c r="K35" s="176"/>
      <c r="L35" s="176"/>
      <c r="M35" s="176"/>
      <c r="N35" s="176"/>
      <c r="O35" s="176"/>
      <c r="P35" s="176"/>
      <c r="Q35" s="176"/>
      <c r="R35" s="176"/>
      <c r="S35" s="176"/>
      <c r="T35" s="176"/>
      <c r="U35" s="176"/>
      <c r="V35" s="176"/>
      <c r="W35" s="176"/>
      <c r="X35" s="176"/>
      <c r="Y35" s="176"/>
      <c r="Z35" s="176"/>
      <c r="AA35" s="176"/>
      <c r="AB35" s="177"/>
    </row>
    <row r="36" spans="2:28" x14ac:dyDescent="0.15">
      <c r="B36" s="121" t="s">
        <v>9</v>
      </c>
      <c r="C36" s="122"/>
      <c r="D36" s="122"/>
      <c r="E36" s="122"/>
      <c r="F36" s="122"/>
      <c r="G36" s="122"/>
      <c r="H36" s="122"/>
      <c r="I36" s="122"/>
      <c r="J36" s="123" t="s">
        <v>72</v>
      </c>
      <c r="K36" s="124"/>
      <c r="L36" s="124"/>
      <c r="M36" s="124"/>
      <c r="N36" s="124"/>
      <c r="O36" s="124"/>
      <c r="P36" s="124"/>
      <c r="Q36" s="124"/>
      <c r="R36" s="124"/>
      <c r="S36" s="124"/>
      <c r="T36" s="124"/>
      <c r="U36" s="124"/>
      <c r="V36" s="124"/>
      <c r="W36" s="124"/>
      <c r="X36" s="124"/>
      <c r="Y36" s="124"/>
      <c r="Z36" s="124"/>
      <c r="AA36" s="124"/>
      <c r="AB36" s="125"/>
    </row>
    <row r="37" spans="2:28" x14ac:dyDescent="0.15">
      <c r="B37" s="121"/>
      <c r="C37" s="122"/>
      <c r="D37" s="122"/>
      <c r="E37" s="122"/>
      <c r="F37" s="122"/>
      <c r="G37" s="122"/>
      <c r="H37" s="122"/>
      <c r="I37" s="122"/>
      <c r="J37" s="126"/>
      <c r="K37" s="127"/>
      <c r="L37" s="127"/>
      <c r="M37" s="127"/>
      <c r="N37" s="127"/>
      <c r="O37" s="127"/>
      <c r="P37" s="127"/>
      <c r="Q37" s="127"/>
      <c r="R37" s="127"/>
      <c r="S37" s="127"/>
      <c r="T37" s="127"/>
      <c r="U37" s="127"/>
      <c r="V37" s="127"/>
      <c r="W37" s="127"/>
      <c r="X37" s="127"/>
      <c r="Y37" s="127"/>
      <c r="Z37" s="127"/>
      <c r="AA37" s="127"/>
      <c r="AB37" s="128"/>
    </row>
    <row r="38" spans="2:28" ht="13.5" customHeight="1" x14ac:dyDescent="0.15">
      <c r="B38" s="173" t="s">
        <v>13</v>
      </c>
      <c r="C38" s="165"/>
      <c r="D38" s="165"/>
      <c r="E38" s="165"/>
      <c r="F38" s="165"/>
      <c r="G38" s="165"/>
      <c r="H38" s="165"/>
      <c r="I38" s="165"/>
      <c r="J38" s="123" t="s">
        <v>108</v>
      </c>
      <c r="K38" s="124"/>
      <c r="L38" s="124"/>
      <c r="M38" s="124"/>
      <c r="N38" s="124"/>
      <c r="O38" s="124"/>
      <c r="P38" s="124"/>
      <c r="Q38" s="124"/>
      <c r="R38" s="124"/>
      <c r="S38" s="124"/>
      <c r="T38" s="124"/>
      <c r="U38" s="124"/>
      <c r="V38" s="124"/>
      <c r="W38" s="124"/>
      <c r="X38" s="124"/>
      <c r="Y38" s="124"/>
      <c r="Z38" s="124"/>
      <c r="AA38" s="124"/>
      <c r="AB38" s="125"/>
    </row>
    <row r="39" spans="2:28" ht="13.5" customHeight="1" x14ac:dyDescent="0.15">
      <c r="B39" s="178"/>
      <c r="C39" s="179"/>
      <c r="D39" s="179"/>
      <c r="E39" s="179"/>
      <c r="F39" s="179"/>
      <c r="G39" s="179"/>
      <c r="H39" s="179"/>
      <c r="I39" s="179"/>
      <c r="J39" s="180"/>
      <c r="K39" s="181"/>
      <c r="L39" s="181"/>
      <c r="M39" s="181"/>
      <c r="N39" s="181"/>
      <c r="O39" s="181"/>
      <c r="P39" s="181"/>
      <c r="Q39" s="181"/>
      <c r="R39" s="181"/>
      <c r="S39" s="181"/>
      <c r="T39" s="181"/>
      <c r="U39" s="181"/>
      <c r="V39" s="181"/>
      <c r="W39" s="181"/>
      <c r="X39" s="181"/>
      <c r="Y39" s="181"/>
      <c r="Z39" s="181"/>
      <c r="AA39" s="181"/>
      <c r="AB39" s="182"/>
    </row>
    <row r="40" spans="2:28" x14ac:dyDescent="0.15">
      <c r="B40" s="173"/>
      <c r="C40" s="165"/>
      <c r="D40" s="165"/>
      <c r="E40" s="165"/>
      <c r="F40" s="165"/>
      <c r="G40" s="165"/>
      <c r="H40" s="165"/>
      <c r="I40" s="165"/>
      <c r="J40" s="126"/>
      <c r="K40" s="127"/>
      <c r="L40" s="127"/>
      <c r="M40" s="127"/>
      <c r="N40" s="127"/>
      <c r="O40" s="127"/>
      <c r="P40" s="127"/>
      <c r="Q40" s="127"/>
      <c r="R40" s="127"/>
      <c r="S40" s="127"/>
      <c r="T40" s="127"/>
      <c r="U40" s="127"/>
      <c r="V40" s="127"/>
      <c r="W40" s="127"/>
      <c r="X40" s="127"/>
      <c r="Y40" s="127"/>
      <c r="Z40" s="127"/>
      <c r="AA40" s="127"/>
      <c r="AB40" s="128"/>
    </row>
    <row r="41" spans="2:28" x14ac:dyDescent="0.15">
      <c r="B41" s="171" t="s">
        <v>96</v>
      </c>
      <c r="C41" s="172"/>
      <c r="D41" s="172"/>
      <c r="E41" s="172"/>
      <c r="F41" s="172"/>
      <c r="G41" s="172"/>
      <c r="H41" s="172"/>
      <c r="I41" s="172"/>
      <c r="J41" s="174" t="s">
        <v>102</v>
      </c>
      <c r="K41" s="174"/>
      <c r="L41" s="174"/>
      <c r="M41" s="174"/>
      <c r="N41" s="174"/>
      <c r="O41" s="174"/>
      <c r="P41" s="174"/>
      <c r="Q41" s="174"/>
      <c r="R41" s="174"/>
      <c r="S41" s="174"/>
      <c r="T41" s="174"/>
      <c r="U41" s="174"/>
      <c r="V41" s="174"/>
      <c r="W41" s="174"/>
      <c r="X41" s="174"/>
      <c r="Y41" s="174"/>
      <c r="Z41" s="174"/>
      <c r="AA41" s="174"/>
      <c r="AB41" s="175"/>
    </row>
    <row r="42" spans="2:28" x14ac:dyDescent="0.15">
      <c r="B42" s="173"/>
      <c r="C42" s="165"/>
      <c r="D42" s="165"/>
      <c r="E42" s="165"/>
      <c r="F42" s="165"/>
      <c r="G42" s="165"/>
      <c r="H42" s="165"/>
      <c r="I42" s="165"/>
      <c r="J42" s="176"/>
      <c r="K42" s="176"/>
      <c r="L42" s="176"/>
      <c r="M42" s="176"/>
      <c r="N42" s="176"/>
      <c r="O42" s="176"/>
      <c r="P42" s="176"/>
      <c r="Q42" s="176"/>
      <c r="R42" s="176"/>
      <c r="S42" s="176"/>
      <c r="T42" s="176"/>
      <c r="U42" s="176"/>
      <c r="V42" s="176"/>
      <c r="W42" s="176"/>
      <c r="X42" s="176"/>
      <c r="Y42" s="176"/>
      <c r="Z42" s="176"/>
      <c r="AA42" s="176"/>
      <c r="AB42" s="177"/>
    </row>
    <row r="43" spans="2:28" x14ac:dyDescent="0.15">
      <c r="B43" s="164" t="s">
        <v>63</v>
      </c>
      <c r="C43" s="165"/>
      <c r="D43" s="165"/>
      <c r="E43" s="165"/>
      <c r="F43" s="165"/>
      <c r="G43" s="165"/>
      <c r="H43" s="165"/>
      <c r="I43" s="165"/>
      <c r="J43" s="123" t="s">
        <v>105</v>
      </c>
      <c r="K43" s="124"/>
      <c r="L43" s="124"/>
      <c r="M43" s="124"/>
      <c r="N43" s="124"/>
      <c r="O43" s="124"/>
      <c r="P43" s="124"/>
      <c r="Q43" s="124"/>
      <c r="R43" s="124"/>
      <c r="S43" s="124"/>
      <c r="T43" s="124"/>
      <c r="U43" s="124"/>
      <c r="V43" s="124"/>
      <c r="W43" s="124"/>
      <c r="X43" s="124"/>
      <c r="Y43" s="124"/>
      <c r="Z43" s="124"/>
      <c r="AA43" s="124"/>
      <c r="AB43" s="125"/>
    </row>
    <row r="44" spans="2:28" x14ac:dyDescent="0.15">
      <c r="B44" s="166"/>
      <c r="C44" s="167"/>
      <c r="D44" s="167"/>
      <c r="E44" s="167"/>
      <c r="F44" s="167"/>
      <c r="G44" s="167"/>
      <c r="H44" s="167"/>
      <c r="I44" s="167"/>
      <c r="J44" s="168"/>
      <c r="K44" s="169"/>
      <c r="L44" s="169"/>
      <c r="M44" s="169"/>
      <c r="N44" s="169"/>
      <c r="O44" s="169"/>
      <c r="P44" s="169"/>
      <c r="Q44" s="169"/>
      <c r="R44" s="169"/>
      <c r="S44" s="169"/>
      <c r="T44" s="169"/>
      <c r="U44" s="169"/>
      <c r="V44" s="169"/>
      <c r="W44" s="169"/>
      <c r="X44" s="169"/>
      <c r="Y44" s="169"/>
      <c r="Z44" s="169"/>
      <c r="AA44" s="169"/>
      <c r="AB44" s="170"/>
    </row>
    <row r="45" spans="2:28" ht="7.5" customHeight="1" x14ac:dyDescent="0.15"/>
  </sheetData>
  <sheetProtection algorithmName="SHA-512" hashValue="SgGoXP9huvDRopu5J5xhT1jkwqBKFYp134vNb6b/9pskYbzVkun57tmXx5KTlTnDlBBDgqTTRY0LyGlTNDttFA==" saltValue="tTsm4plFU/V5L8vze+/pKQ==" spinCount="100000" sheet="1" objects="1" scenarios="1"/>
  <mergeCells count="29">
    <mergeCell ref="B43:I44"/>
    <mergeCell ref="J43:AB44"/>
    <mergeCell ref="B41:I42"/>
    <mergeCell ref="J41:AB42"/>
    <mergeCell ref="B17:I18"/>
    <mergeCell ref="J17:AB18"/>
    <mergeCell ref="J21:AB22"/>
    <mergeCell ref="B38:I40"/>
    <mergeCell ref="J38:AB40"/>
    <mergeCell ref="B34:I35"/>
    <mergeCell ref="J34:AB35"/>
    <mergeCell ref="B32:I33"/>
    <mergeCell ref="J32:AB33"/>
    <mergeCell ref="B2:AB3"/>
    <mergeCell ref="B30:I31"/>
    <mergeCell ref="J30:AB31"/>
    <mergeCell ref="B36:I37"/>
    <mergeCell ref="J36:AB37"/>
    <mergeCell ref="B23:I25"/>
    <mergeCell ref="J23:AB25"/>
    <mergeCell ref="B26:I27"/>
    <mergeCell ref="J26:AB27"/>
    <mergeCell ref="B28:I29"/>
    <mergeCell ref="J28:AB29"/>
    <mergeCell ref="B15:I16"/>
    <mergeCell ref="J15:AB16"/>
    <mergeCell ref="B19:I20"/>
    <mergeCell ref="J19:AB20"/>
    <mergeCell ref="B21:I22"/>
  </mergeCells>
  <phoneticPr fontId="1"/>
  <pageMargins left="0.23622047244094491" right="0.23622047244094491"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34"/>
  <sheetViews>
    <sheetView zoomScaleNormal="100" workbookViewId="0">
      <pane ySplit="14" topLeftCell="A15" activePane="bottomLeft" state="frozen"/>
      <selection pane="bottomLeft"/>
    </sheetView>
  </sheetViews>
  <sheetFormatPr defaultRowHeight="13.5" x14ac:dyDescent="0.15"/>
  <cols>
    <col min="1" max="1" width="2.625" customWidth="1"/>
    <col min="2" max="2" width="9" customWidth="1"/>
    <col min="4" max="4" width="10.25" bestFit="1" customWidth="1"/>
    <col min="5" max="5" width="13.5" customWidth="1"/>
    <col min="6" max="9" width="15.625" customWidth="1"/>
    <col min="10" max="10" width="6.625" customWidth="1"/>
    <col min="11" max="11" width="12.625" customWidth="1"/>
    <col min="12" max="12" width="6.625" customWidth="1"/>
    <col min="13" max="13" width="3.375" bestFit="1" customWidth="1"/>
    <col min="14" max="14" width="8.625" customWidth="1"/>
    <col min="15" max="15" width="13" bestFit="1" customWidth="1"/>
    <col min="16" max="16" width="15.625" customWidth="1"/>
    <col min="18" max="18" width="6.75" bestFit="1" customWidth="1"/>
  </cols>
  <sheetData>
    <row r="1" spans="2:18" x14ac:dyDescent="0.15">
      <c r="K1" t="s">
        <v>12</v>
      </c>
    </row>
    <row r="2" spans="2:18" ht="18" customHeight="1" x14ac:dyDescent="0.15">
      <c r="C2" s="193" t="s">
        <v>16</v>
      </c>
      <c r="D2" s="194"/>
      <c r="E2" s="13"/>
      <c r="Q2" s="8"/>
    </row>
    <row r="3" spans="2:18" ht="18" customHeight="1" x14ac:dyDescent="0.15">
      <c r="C3" s="193" t="s">
        <v>57</v>
      </c>
      <c r="D3" s="194"/>
      <c r="E3" s="185"/>
      <c r="F3" s="186"/>
      <c r="G3" s="186"/>
      <c r="H3" s="186"/>
      <c r="I3" s="187"/>
      <c r="Q3" s="108"/>
    </row>
    <row r="4" spans="2:18" ht="18" customHeight="1" x14ac:dyDescent="0.15">
      <c r="C4" s="193" t="s">
        <v>17</v>
      </c>
      <c r="D4" s="194"/>
      <c r="E4" s="185"/>
      <c r="F4" s="186"/>
      <c r="G4" s="187"/>
      <c r="Q4" s="108"/>
    </row>
    <row r="5" spans="2:18" ht="18" customHeight="1" x14ac:dyDescent="0.15">
      <c r="C5" s="193" t="s">
        <v>18</v>
      </c>
      <c r="D5" s="194"/>
      <c r="E5" s="185"/>
      <c r="F5" s="187"/>
      <c r="M5" s="108"/>
    </row>
    <row r="6" spans="2:18" ht="18" customHeight="1" x14ac:dyDescent="0.15">
      <c r="C6" s="193" t="s">
        <v>19</v>
      </c>
      <c r="D6" s="194"/>
      <c r="E6" s="185"/>
      <c r="F6" s="187"/>
      <c r="M6" s="108"/>
    </row>
    <row r="7" spans="2:18" ht="9.9499999999999993" customHeight="1" x14ac:dyDescent="0.15">
      <c r="C7" s="119"/>
      <c r="D7" s="119"/>
      <c r="E7" s="119"/>
      <c r="F7" s="118"/>
      <c r="M7" s="108"/>
    </row>
    <row r="8" spans="2:18" ht="18" customHeight="1" x14ac:dyDescent="0.15">
      <c r="C8" s="195" t="s">
        <v>88</v>
      </c>
      <c r="D8" s="196"/>
      <c r="E8" s="191"/>
      <c r="F8" s="192"/>
      <c r="M8" s="108"/>
    </row>
    <row r="9" spans="2:18" ht="18" customHeight="1" x14ac:dyDescent="0.15">
      <c r="C9" s="195" t="s">
        <v>19</v>
      </c>
      <c r="D9" s="196"/>
      <c r="E9" s="191"/>
      <c r="F9" s="192"/>
      <c r="M9" s="108"/>
    </row>
    <row r="10" spans="2:18" ht="9.9499999999999993" customHeight="1" x14ac:dyDescent="0.15">
      <c r="C10" s="119"/>
      <c r="D10" s="119"/>
      <c r="E10" s="119"/>
      <c r="F10" s="118"/>
      <c r="M10" s="108"/>
    </row>
    <row r="11" spans="2:18" ht="18" customHeight="1" x14ac:dyDescent="0.15">
      <c r="C11" s="193" t="s">
        <v>51</v>
      </c>
      <c r="D11" s="194"/>
      <c r="E11" s="99"/>
      <c r="F11" s="118"/>
      <c r="M11" s="108"/>
    </row>
    <row r="13" spans="2:18" ht="36" customHeight="1" x14ac:dyDescent="0.15">
      <c r="C13" s="105" t="s">
        <v>0</v>
      </c>
      <c r="D13" s="105" t="s">
        <v>53</v>
      </c>
      <c r="E13" s="106" t="s">
        <v>1</v>
      </c>
      <c r="F13" s="107" t="s">
        <v>2</v>
      </c>
      <c r="G13" s="107" t="s">
        <v>3</v>
      </c>
      <c r="H13" s="107" t="s">
        <v>4</v>
      </c>
      <c r="I13" s="107" t="s">
        <v>5</v>
      </c>
      <c r="J13" s="107" t="s">
        <v>7</v>
      </c>
      <c r="K13" s="107" t="s">
        <v>6</v>
      </c>
      <c r="L13" s="188" t="s">
        <v>9</v>
      </c>
      <c r="M13" s="189"/>
      <c r="N13" s="190"/>
      <c r="O13" s="107" t="s">
        <v>13</v>
      </c>
      <c r="P13" s="107" t="s">
        <v>95</v>
      </c>
      <c r="Q13" s="183" t="s">
        <v>15</v>
      </c>
      <c r="R13" s="184"/>
    </row>
    <row r="14" spans="2:18" ht="18" customHeight="1" x14ac:dyDescent="0.15">
      <c r="B14" s="108" t="s">
        <v>73</v>
      </c>
      <c r="C14" s="109">
        <v>1</v>
      </c>
      <c r="D14" s="109" t="str">
        <f t="shared" ref="D14:D34" si="0">IF(COUNTBLANK(F14:K14)&gt;0,"未入力あり",IF(COUNTBLANK(P14:R14)&gt;0,"未入力あり","提出可"))</f>
        <v>提出可</v>
      </c>
      <c r="E14" s="110">
        <v>234567</v>
      </c>
      <c r="F14" s="109" t="s">
        <v>98</v>
      </c>
      <c r="G14" s="109" t="s">
        <v>8</v>
      </c>
      <c r="H14" s="109" t="s">
        <v>99</v>
      </c>
      <c r="I14" s="109" t="s">
        <v>100</v>
      </c>
      <c r="J14" s="111" t="s">
        <v>11</v>
      </c>
      <c r="K14" s="112">
        <v>32516</v>
      </c>
      <c r="L14" s="113" t="s">
        <v>20</v>
      </c>
      <c r="M14" s="114" t="s">
        <v>10</v>
      </c>
      <c r="N14" s="115" t="s">
        <v>21</v>
      </c>
      <c r="O14" s="109" t="s">
        <v>14</v>
      </c>
      <c r="P14" s="112">
        <v>45870</v>
      </c>
      <c r="Q14" s="116">
        <v>88</v>
      </c>
      <c r="R14" s="117" t="s">
        <v>22</v>
      </c>
    </row>
    <row r="15" spans="2:18" ht="18" customHeight="1" x14ac:dyDescent="0.15">
      <c r="C15" s="105">
        <v>1</v>
      </c>
      <c r="D15" s="105" t="str">
        <f>IF(COUNTBLANK(F15:K15)&gt;0,"未入力あり",IF(COUNTBLANK(P15:R15)&gt;0,"未入力あり","提出可"))</f>
        <v>未入力あり</v>
      </c>
      <c r="E15" s="9"/>
      <c r="F15" s="10"/>
      <c r="G15" s="10"/>
      <c r="H15" s="10"/>
      <c r="I15" s="10"/>
      <c r="J15" s="100"/>
      <c r="K15" s="95"/>
      <c r="L15" s="11"/>
      <c r="M15" s="104" t="s">
        <v>10</v>
      </c>
      <c r="N15" s="12"/>
      <c r="O15" s="10"/>
      <c r="P15" s="95"/>
      <c r="Q15" s="101"/>
      <c r="R15" s="103" t="s">
        <v>22</v>
      </c>
    </row>
    <row r="16" spans="2:18" ht="18" customHeight="1" x14ac:dyDescent="0.15">
      <c r="C16" s="105">
        <v>2</v>
      </c>
      <c r="D16" s="105" t="str">
        <f t="shared" si="0"/>
        <v>未入力あり</v>
      </c>
      <c r="E16" s="9"/>
      <c r="F16" s="10"/>
      <c r="G16" s="10"/>
      <c r="H16" s="10"/>
      <c r="I16" s="10"/>
      <c r="J16" s="100"/>
      <c r="K16" s="95"/>
      <c r="L16" s="11"/>
      <c r="M16" s="104" t="s">
        <v>10</v>
      </c>
      <c r="N16" s="12"/>
      <c r="O16" s="10"/>
      <c r="P16" s="95"/>
      <c r="Q16" s="102"/>
      <c r="R16" s="103" t="s">
        <v>22</v>
      </c>
    </row>
    <row r="17" spans="3:18" ht="18" customHeight="1" x14ac:dyDescent="0.15">
      <c r="C17" s="105">
        <v>3</v>
      </c>
      <c r="D17" s="105" t="str">
        <f t="shared" si="0"/>
        <v>未入力あり</v>
      </c>
      <c r="E17" s="9"/>
      <c r="F17" s="10"/>
      <c r="G17" s="10"/>
      <c r="H17" s="10"/>
      <c r="I17" s="10"/>
      <c r="J17" s="100"/>
      <c r="K17" s="95"/>
      <c r="L17" s="11"/>
      <c r="M17" s="104" t="s">
        <v>10</v>
      </c>
      <c r="N17" s="12"/>
      <c r="O17" s="10"/>
      <c r="P17" s="95"/>
      <c r="Q17" s="102"/>
      <c r="R17" s="103" t="s">
        <v>22</v>
      </c>
    </row>
    <row r="18" spans="3:18" ht="18" customHeight="1" x14ac:dyDescent="0.15">
      <c r="C18" s="105">
        <v>4</v>
      </c>
      <c r="D18" s="105" t="str">
        <f t="shared" si="0"/>
        <v>未入力あり</v>
      </c>
      <c r="E18" s="9"/>
      <c r="F18" s="10"/>
      <c r="G18" s="10"/>
      <c r="H18" s="10"/>
      <c r="I18" s="10"/>
      <c r="J18" s="100"/>
      <c r="K18" s="95"/>
      <c r="L18" s="11"/>
      <c r="M18" s="104" t="s">
        <v>10</v>
      </c>
      <c r="N18" s="12"/>
      <c r="O18" s="10"/>
      <c r="P18" s="95"/>
      <c r="Q18" s="102"/>
      <c r="R18" s="103" t="s">
        <v>22</v>
      </c>
    </row>
    <row r="19" spans="3:18" ht="18" customHeight="1" x14ac:dyDescent="0.15">
      <c r="C19" s="105">
        <v>5</v>
      </c>
      <c r="D19" s="105" t="str">
        <f t="shared" si="0"/>
        <v>未入力あり</v>
      </c>
      <c r="E19" s="9"/>
      <c r="F19" s="10"/>
      <c r="G19" s="10"/>
      <c r="H19" s="10"/>
      <c r="I19" s="10"/>
      <c r="J19" s="100"/>
      <c r="K19" s="95"/>
      <c r="L19" s="11"/>
      <c r="M19" s="104" t="s">
        <v>10</v>
      </c>
      <c r="N19" s="12"/>
      <c r="O19" s="10"/>
      <c r="P19" s="95"/>
      <c r="Q19" s="102"/>
      <c r="R19" s="103" t="s">
        <v>22</v>
      </c>
    </row>
    <row r="20" spans="3:18" ht="18" customHeight="1" x14ac:dyDescent="0.15">
      <c r="C20" s="105">
        <v>6</v>
      </c>
      <c r="D20" s="105" t="str">
        <f t="shared" si="0"/>
        <v>未入力あり</v>
      </c>
      <c r="E20" s="9"/>
      <c r="F20" s="10"/>
      <c r="G20" s="10"/>
      <c r="H20" s="10"/>
      <c r="I20" s="10"/>
      <c r="J20" s="100"/>
      <c r="K20" s="95"/>
      <c r="L20" s="11"/>
      <c r="M20" s="104" t="s">
        <v>10</v>
      </c>
      <c r="N20" s="12"/>
      <c r="O20" s="10"/>
      <c r="P20" s="95"/>
      <c r="Q20" s="102"/>
      <c r="R20" s="103" t="s">
        <v>22</v>
      </c>
    </row>
    <row r="21" spans="3:18" ht="18" customHeight="1" x14ac:dyDescent="0.15">
      <c r="C21" s="105">
        <v>7</v>
      </c>
      <c r="D21" s="105" t="str">
        <f t="shared" si="0"/>
        <v>未入力あり</v>
      </c>
      <c r="E21" s="9"/>
      <c r="F21" s="10"/>
      <c r="G21" s="10"/>
      <c r="H21" s="10"/>
      <c r="I21" s="10"/>
      <c r="J21" s="100"/>
      <c r="K21" s="95"/>
      <c r="L21" s="11"/>
      <c r="M21" s="104" t="s">
        <v>10</v>
      </c>
      <c r="N21" s="12"/>
      <c r="O21" s="10"/>
      <c r="P21" s="95"/>
      <c r="Q21" s="102"/>
      <c r="R21" s="103" t="s">
        <v>22</v>
      </c>
    </row>
    <row r="22" spans="3:18" ht="18" customHeight="1" x14ac:dyDescent="0.15">
      <c r="C22" s="105">
        <v>8</v>
      </c>
      <c r="D22" s="105" t="str">
        <f t="shared" si="0"/>
        <v>未入力あり</v>
      </c>
      <c r="E22" s="9"/>
      <c r="F22" s="10"/>
      <c r="G22" s="10"/>
      <c r="H22" s="10"/>
      <c r="I22" s="10"/>
      <c r="J22" s="100"/>
      <c r="K22" s="95"/>
      <c r="L22" s="11"/>
      <c r="M22" s="104" t="s">
        <v>10</v>
      </c>
      <c r="N22" s="12"/>
      <c r="O22" s="10"/>
      <c r="P22" s="95"/>
      <c r="Q22" s="102"/>
      <c r="R22" s="103" t="s">
        <v>22</v>
      </c>
    </row>
    <row r="23" spans="3:18" ht="18" customHeight="1" x14ac:dyDescent="0.15">
      <c r="C23" s="105">
        <v>9</v>
      </c>
      <c r="D23" s="105" t="str">
        <f t="shared" si="0"/>
        <v>未入力あり</v>
      </c>
      <c r="E23" s="9"/>
      <c r="F23" s="10"/>
      <c r="G23" s="10"/>
      <c r="H23" s="10"/>
      <c r="I23" s="10"/>
      <c r="J23" s="100"/>
      <c r="K23" s="95"/>
      <c r="L23" s="11"/>
      <c r="M23" s="104" t="s">
        <v>10</v>
      </c>
      <c r="N23" s="12"/>
      <c r="O23" s="10"/>
      <c r="P23" s="95"/>
      <c r="Q23" s="102"/>
      <c r="R23" s="103" t="s">
        <v>22</v>
      </c>
    </row>
    <row r="24" spans="3:18" ht="18" customHeight="1" x14ac:dyDescent="0.15">
      <c r="C24" s="105">
        <v>10</v>
      </c>
      <c r="D24" s="105" t="str">
        <f t="shared" si="0"/>
        <v>未入力あり</v>
      </c>
      <c r="E24" s="9"/>
      <c r="F24" s="10"/>
      <c r="G24" s="10"/>
      <c r="H24" s="10"/>
      <c r="I24" s="10"/>
      <c r="J24" s="100"/>
      <c r="K24" s="95"/>
      <c r="L24" s="11"/>
      <c r="M24" s="104" t="s">
        <v>10</v>
      </c>
      <c r="N24" s="12"/>
      <c r="O24" s="10"/>
      <c r="P24" s="95"/>
      <c r="Q24" s="102"/>
      <c r="R24" s="103" t="s">
        <v>22</v>
      </c>
    </row>
    <row r="25" spans="3:18" ht="18" customHeight="1" x14ac:dyDescent="0.15">
      <c r="C25" s="105">
        <v>11</v>
      </c>
      <c r="D25" s="105" t="str">
        <f t="shared" si="0"/>
        <v>未入力あり</v>
      </c>
      <c r="E25" s="9"/>
      <c r="F25" s="10"/>
      <c r="G25" s="10"/>
      <c r="H25" s="10"/>
      <c r="I25" s="10"/>
      <c r="J25" s="100"/>
      <c r="K25" s="95"/>
      <c r="L25" s="11"/>
      <c r="M25" s="104" t="s">
        <v>10</v>
      </c>
      <c r="N25" s="12"/>
      <c r="O25" s="10"/>
      <c r="P25" s="95"/>
      <c r="Q25" s="102"/>
      <c r="R25" s="103" t="s">
        <v>22</v>
      </c>
    </row>
    <row r="26" spans="3:18" ht="18" customHeight="1" x14ac:dyDescent="0.15">
      <c r="C26" s="105">
        <v>12</v>
      </c>
      <c r="D26" s="105" t="str">
        <f t="shared" si="0"/>
        <v>未入力あり</v>
      </c>
      <c r="E26" s="9"/>
      <c r="F26" s="10"/>
      <c r="G26" s="10"/>
      <c r="H26" s="10"/>
      <c r="I26" s="10"/>
      <c r="J26" s="100"/>
      <c r="K26" s="95"/>
      <c r="L26" s="11"/>
      <c r="M26" s="104" t="s">
        <v>10</v>
      </c>
      <c r="N26" s="12"/>
      <c r="O26" s="10"/>
      <c r="P26" s="95"/>
      <c r="Q26" s="102"/>
      <c r="R26" s="103" t="s">
        <v>22</v>
      </c>
    </row>
    <row r="27" spans="3:18" ht="18" customHeight="1" x14ac:dyDescent="0.15">
      <c r="C27" s="105">
        <v>13</v>
      </c>
      <c r="D27" s="105" t="str">
        <f t="shared" si="0"/>
        <v>未入力あり</v>
      </c>
      <c r="E27" s="9"/>
      <c r="F27" s="10"/>
      <c r="G27" s="10"/>
      <c r="H27" s="10"/>
      <c r="I27" s="10"/>
      <c r="J27" s="100"/>
      <c r="K27" s="95"/>
      <c r="L27" s="11"/>
      <c r="M27" s="104" t="s">
        <v>10</v>
      </c>
      <c r="N27" s="12"/>
      <c r="O27" s="10"/>
      <c r="P27" s="95"/>
      <c r="Q27" s="102"/>
      <c r="R27" s="103" t="s">
        <v>22</v>
      </c>
    </row>
    <row r="28" spans="3:18" ht="18" customHeight="1" x14ac:dyDescent="0.15">
      <c r="C28" s="105">
        <v>14</v>
      </c>
      <c r="D28" s="105" t="str">
        <f t="shared" si="0"/>
        <v>未入力あり</v>
      </c>
      <c r="E28" s="9"/>
      <c r="F28" s="10"/>
      <c r="G28" s="10"/>
      <c r="H28" s="10"/>
      <c r="I28" s="10"/>
      <c r="J28" s="100"/>
      <c r="K28" s="95"/>
      <c r="L28" s="11"/>
      <c r="M28" s="104" t="s">
        <v>10</v>
      </c>
      <c r="N28" s="12"/>
      <c r="O28" s="10"/>
      <c r="P28" s="95"/>
      <c r="Q28" s="102"/>
      <c r="R28" s="103" t="s">
        <v>22</v>
      </c>
    </row>
    <row r="29" spans="3:18" ht="18" customHeight="1" x14ac:dyDescent="0.15">
      <c r="C29" s="105">
        <v>15</v>
      </c>
      <c r="D29" s="105" t="str">
        <f t="shared" si="0"/>
        <v>未入力あり</v>
      </c>
      <c r="E29" s="9"/>
      <c r="F29" s="10"/>
      <c r="G29" s="10"/>
      <c r="H29" s="10"/>
      <c r="I29" s="10"/>
      <c r="J29" s="100"/>
      <c r="K29" s="95"/>
      <c r="L29" s="11"/>
      <c r="M29" s="104" t="s">
        <v>10</v>
      </c>
      <c r="N29" s="12"/>
      <c r="O29" s="10"/>
      <c r="P29" s="95"/>
      <c r="Q29" s="102"/>
      <c r="R29" s="103" t="s">
        <v>22</v>
      </c>
    </row>
    <row r="30" spans="3:18" ht="18" customHeight="1" x14ac:dyDescent="0.15">
      <c r="C30" s="105">
        <v>16</v>
      </c>
      <c r="D30" s="105" t="str">
        <f t="shared" si="0"/>
        <v>未入力あり</v>
      </c>
      <c r="E30" s="9"/>
      <c r="F30" s="10"/>
      <c r="G30" s="10"/>
      <c r="H30" s="10"/>
      <c r="I30" s="10"/>
      <c r="J30" s="100"/>
      <c r="K30" s="95"/>
      <c r="L30" s="11"/>
      <c r="M30" s="104" t="s">
        <v>10</v>
      </c>
      <c r="N30" s="12"/>
      <c r="O30" s="10"/>
      <c r="P30" s="95"/>
      <c r="Q30" s="102"/>
      <c r="R30" s="103" t="s">
        <v>22</v>
      </c>
    </row>
    <row r="31" spans="3:18" ht="18" customHeight="1" x14ac:dyDescent="0.15">
      <c r="C31" s="105">
        <v>17</v>
      </c>
      <c r="D31" s="105" t="str">
        <f t="shared" si="0"/>
        <v>未入力あり</v>
      </c>
      <c r="E31" s="9"/>
      <c r="F31" s="10"/>
      <c r="G31" s="10"/>
      <c r="H31" s="10"/>
      <c r="I31" s="10"/>
      <c r="J31" s="100"/>
      <c r="K31" s="95"/>
      <c r="L31" s="11"/>
      <c r="M31" s="104" t="s">
        <v>10</v>
      </c>
      <c r="N31" s="12"/>
      <c r="O31" s="10"/>
      <c r="P31" s="95"/>
      <c r="Q31" s="102"/>
      <c r="R31" s="103" t="s">
        <v>22</v>
      </c>
    </row>
    <row r="32" spans="3:18" ht="18" customHeight="1" x14ac:dyDescent="0.15">
      <c r="C32" s="105">
        <v>18</v>
      </c>
      <c r="D32" s="105" t="str">
        <f t="shared" si="0"/>
        <v>未入力あり</v>
      </c>
      <c r="E32" s="9"/>
      <c r="F32" s="10"/>
      <c r="G32" s="10"/>
      <c r="H32" s="10"/>
      <c r="I32" s="10"/>
      <c r="J32" s="100"/>
      <c r="K32" s="95"/>
      <c r="L32" s="11"/>
      <c r="M32" s="104" t="s">
        <v>10</v>
      </c>
      <c r="N32" s="12"/>
      <c r="O32" s="10"/>
      <c r="P32" s="95"/>
      <c r="Q32" s="102"/>
      <c r="R32" s="103" t="s">
        <v>22</v>
      </c>
    </row>
    <row r="33" spans="3:18" ht="18" customHeight="1" x14ac:dyDescent="0.15">
      <c r="C33" s="105">
        <v>19</v>
      </c>
      <c r="D33" s="105" t="str">
        <f t="shared" si="0"/>
        <v>未入力あり</v>
      </c>
      <c r="E33" s="9"/>
      <c r="F33" s="10"/>
      <c r="G33" s="10"/>
      <c r="H33" s="10"/>
      <c r="I33" s="10"/>
      <c r="J33" s="100"/>
      <c r="K33" s="95"/>
      <c r="L33" s="11"/>
      <c r="M33" s="104" t="s">
        <v>10</v>
      </c>
      <c r="N33" s="12"/>
      <c r="O33" s="10"/>
      <c r="P33" s="95"/>
      <c r="Q33" s="102"/>
      <c r="R33" s="103" t="s">
        <v>22</v>
      </c>
    </row>
    <row r="34" spans="3:18" ht="18" customHeight="1" x14ac:dyDescent="0.15">
      <c r="C34" s="105">
        <v>20</v>
      </c>
      <c r="D34" s="105" t="str">
        <f t="shared" si="0"/>
        <v>未入力あり</v>
      </c>
      <c r="E34" s="9"/>
      <c r="F34" s="10"/>
      <c r="G34" s="10"/>
      <c r="H34" s="10"/>
      <c r="I34" s="10"/>
      <c r="J34" s="100"/>
      <c r="K34" s="95"/>
      <c r="L34" s="11"/>
      <c r="M34" s="104" t="s">
        <v>10</v>
      </c>
      <c r="N34" s="12"/>
      <c r="O34" s="10"/>
      <c r="P34" s="95"/>
      <c r="Q34" s="102"/>
      <c r="R34" s="103" t="s">
        <v>22</v>
      </c>
    </row>
  </sheetData>
  <sheetProtection algorithmName="SHA-512" hashValue="tvFmII4EeMR7fOiVYDNmSM/GI+eVxa+I5DqWkHkROzveN3LR0hHnZVbnGKwRUfRNcdXskBO72rfH3ThUVERxWQ==" saltValue="FlWCWnKXFhexEix59XxvuA==" spinCount="100000" sheet="1" objects="1" scenarios="1"/>
  <mergeCells count="16">
    <mergeCell ref="C6:D6"/>
    <mergeCell ref="C11:D11"/>
    <mergeCell ref="C2:D2"/>
    <mergeCell ref="C3:D3"/>
    <mergeCell ref="C4:D4"/>
    <mergeCell ref="C5:D5"/>
    <mergeCell ref="C9:D9"/>
    <mergeCell ref="C8:D8"/>
    <mergeCell ref="Q13:R13"/>
    <mergeCell ref="E3:I3"/>
    <mergeCell ref="E4:G4"/>
    <mergeCell ref="E5:F5"/>
    <mergeCell ref="E6:F6"/>
    <mergeCell ref="L13:N13"/>
    <mergeCell ref="E9:F9"/>
    <mergeCell ref="E8:F8"/>
  </mergeCells>
  <phoneticPr fontId="1"/>
  <dataValidations count="16">
    <dataValidation type="date" operator="greaterThanOrEqual" allowBlank="1" showInputMessage="1" showErrorMessage="1" error="平成３０年１０月１日以降の日付を入力ください" sqref="E11" xr:uid="{00000000-0002-0000-0100-000000000000}">
      <formula1>43374</formula1>
    </dataValidation>
    <dataValidation type="date" operator="greaterThanOrEqual" allowBlank="1" showInputMessage="1" showErrorMessage="1" sqref="K14:K34 P15:P34" xr:uid="{00000000-0002-0000-0100-000002000000}">
      <formula1>17807</formula1>
    </dataValidation>
    <dataValidation type="textLength" operator="equal" allowBlank="1" showInputMessage="1" showErrorMessage="1" error="４桁でご入力ください" sqref="L14" xr:uid="{00000000-0002-0000-0100-000003000000}">
      <formula1>4</formula1>
    </dataValidation>
    <dataValidation type="textLength" operator="equal" allowBlank="1" showInputMessage="1" showErrorMessage="1" error="６桁でご入力ください" sqref="N14" xr:uid="{00000000-0002-0000-0100-000004000000}">
      <formula1>6</formula1>
    </dataValidation>
    <dataValidation type="whole" allowBlank="1" showInputMessage="1" showErrorMessage="1" sqref="E14" xr:uid="{00000000-0002-0000-0100-000005000000}">
      <formula1>1</formula1>
      <formula2>9999999999</formula2>
    </dataValidation>
    <dataValidation type="date" operator="greaterThanOrEqual" allowBlank="1" showInputMessage="1" showErrorMessage="1" error="平成３０年１０月１日以降の日付をご入力ください" sqref="P14" xr:uid="{00000000-0002-0000-0100-000006000000}">
      <formula1>43374</formula1>
    </dataValidation>
    <dataValidation type="list" allowBlank="1" showInputMessage="1" showErrorMessage="1" sqref="Q14:Q34" xr:uid="{C68E25DB-35D6-4197-A57A-5AA4665F646B}">
      <formula1>"88,98,104,110,118,126,134,142,150,160,170,180,190,200,220,240,260,280,300,320,340,360,380,410,440,470,500,530,560,590,620,650"</formula1>
    </dataValidation>
    <dataValidation type="custom" allowBlank="1" showInputMessage="1" showErrorMessage="1" error="スペースは入力できません。" sqref="F35:G55" xr:uid="{40747BAB-EA47-40E4-B065-791A20EB885E}">
      <formula1>"F35=""TRUE"""</formula1>
    </dataValidation>
    <dataValidation type="custom" operator="lessThanOrEqual" showInputMessage="1" showErrorMessage="1" error="「氏（漢字）」は全角5文字以内かつスペースを含めずに入力してください。" sqref="F14" xr:uid="{E9B2FD8E-323E-4B69-8D95-8079F20527DC}">
      <formula1>AND(LEN(F14)&lt;=5,ISERROR(FIND(" ",ASC(F14))))</formula1>
    </dataValidation>
    <dataValidation type="custom" operator="lessThanOrEqual" showInputMessage="1" showErrorMessage="1" error="「名（漢字）」は全角6文字以内かつスペースを含めずに入力してください。" sqref="G14" xr:uid="{F8185D5F-D180-4E33-890B-13E925F06245}">
      <formula1>AND(LEN(G14)&lt;=6,ISERROR(FIND(" ",ASC(G14))))</formula1>
    </dataValidation>
    <dataValidation type="custom" showInputMessage="1" showErrorMessage="1" error="氏（カナ）と名（カナ）は合わせて20文字以内で入力してください。" sqref="H14:I34" xr:uid="{E241C1D2-8F98-43A3-826A-0C991CB943F8}">
      <formula1>LEN($H14)+LEN($I14)&lt;=20</formula1>
    </dataValidation>
    <dataValidation type="custom" operator="lessThanOrEqual" showInputMessage="1" showErrorMessage="1" error="「氏（漢字）」は全角5文字以内かつスペースを含めずに入力してください。" sqref="F15:F34" xr:uid="{3F201715-6DE8-4261-A129-A306A92F264E}">
      <formula1>AND(F15=DBCS(F15),LEN(F15)&lt;=5,ISERROR(FIND(" ",ASC(F15))))</formula1>
    </dataValidation>
    <dataValidation type="custom" operator="lessThanOrEqual" showInputMessage="1" showErrorMessage="1" error="「名（漢字）」は全角6文字以内かつスペースを含めずに入力してください。" sqref="G15:G34" xr:uid="{9F0E57A8-AA59-4C38-9B39-4B7B373595B6}">
      <formula1>AND(G15=DBCS(G15),LEN(G15)&lt;=6,ISERROR(FIND(" ",ASC(G15))))</formula1>
    </dataValidation>
    <dataValidation type="whole" allowBlank="1" showInputMessage="1" showErrorMessage="1" error="加入者番号を入力してください。_x000a_健康保険等の被保険者番号とは異なります。" sqref="E15:E34" xr:uid="{47EFFC01-D067-468C-8951-34CBB4E3E7F8}">
      <formula1>10000</formula1>
      <formula2>9999999999</formula2>
    </dataValidation>
    <dataValidation type="textLength" operator="equal" allowBlank="1" showInputMessage="1" showErrorMessage="1" error="4桁でご入力ください" sqref="L15:L34" xr:uid="{2CA65739-A32C-4238-82CD-8E0118A97A23}">
      <formula1>4</formula1>
    </dataValidation>
    <dataValidation type="textLength" operator="equal" allowBlank="1" showInputMessage="1" showErrorMessage="1" error="6桁でご入力ください" sqref="N15:N34" xr:uid="{44359DF5-A32E-4EEA-979D-E3984A4E971E}">
      <formula1>6</formula1>
    </dataValidation>
  </dataValidations>
  <pageMargins left="0.7" right="0.7" top="0.75" bottom="0.75" header="0.3" footer="0.3"/>
  <pageSetup paperSize="9" scale="7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7000000}">
          <x14:formula1>
            <xm:f>標準報酬等!$D$1:$D$2</xm:f>
          </x14:formula1>
          <xm:sqref>J14:J34</xm:sqref>
        </x14:dataValidation>
        <x14:dataValidation type="list" allowBlank="1" showInputMessage="1" showErrorMessage="1" xr:uid="{00000000-0002-0000-0100-000008000000}">
          <x14:formula1>
            <xm:f>標準報酬等!$F$1:$F$3</xm:f>
          </x14:formula1>
          <xm:sqref>O14:O34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B77"/>
  <sheetViews>
    <sheetView showGridLines="0" zoomScaleNormal="100" zoomScaleSheetLayoutView="70" workbookViewId="0"/>
  </sheetViews>
  <sheetFormatPr defaultColWidth="3.625" defaultRowHeight="12.75" customHeight="1" x14ac:dyDescent="0.15"/>
  <cols>
    <col min="1" max="6" width="3.625" style="21"/>
    <col min="7" max="7" width="3.625" style="21" customWidth="1"/>
    <col min="8" max="20" width="3.625" style="21"/>
    <col min="21" max="21" width="3.625" style="21" customWidth="1"/>
    <col min="22" max="28" width="3.625" style="21"/>
    <col min="29" max="37" width="3.625" style="21" customWidth="1"/>
    <col min="38" max="16384" width="3.625" style="21"/>
  </cols>
  <sheetData>
    <row r="1" spans="3:54" ht="5.0999999999999996" customHeight="1" x14ac:dyDescent="0.15">
      <c r="C1" s="325"/>
      <c r="D1" s="325"/>
      <c r="E1" s="325"/>
      <c r="F1" s="325"/>
      <c r="G1" s="325"/>
    </row>
    <row r="2" spans="3:54" ht="12.75" customHeight="1" thickBot="1" x14ac:dyDescent="0.3">
      <c r="S2" s="22"/>
      <c r="T2" s="22"/>
      <c r="U2" s="326" t="s">
        <v>23</v>
      </c>
      <c r="V2" s="326"/>
      <c r="W2" s="326"/>
      <c r="X2" s="326"/>
      <c r="Y2" s="326"/>
      <c r="Z2" s="326"/>
      <c r="AA2" s="326"/>
      <c r="AB2" s="326"/>
      <c r="AC2" s="326"/>
      <c r="AD2" s="326"/>
      <c r="AE2" s="326"/>
      <c r="AF2" s="326"/>
      <c r="AG2" s="326"/>
      <c r="AH2" s="326"/>
      <c r="AI2" s="326"/>
      <c r="AJ2" s="326"/>
      <c r="AK2" s="23"/>
      <c r="AL2" s="23"/>
    </row>
    <row r="3" spans="3:54" ht="12.75" customHeight="1" x14ac:dyDescent="0.25">
      <c r="Q3" s="24"/>
      <c r="R3" s="23"/>
      <c r="S3" s="25"/>
      <c r="T3" s="25" t="s">
        <v>24</v>
      </c>
      <c r="U3" s="326"/>
      <c r="V3" s="326"/>
      <c r="W3" s="326"/>
      <c r="X3" s="326"/>
      <c r="Y3" s="326"/>
      <c r="Z3" s="326"/>
      <c r="AA3" s="326"/>
      <c r="AB3" s="326"/>
      <c r="AC3" s="326"/>
      <c r="AD3" s="326"/>
      <c r="AE3" s="326"/>
      <c r="AF3" s="326"/>
      <c r="AG3" s="326"/>
      <c r="AH3" s="326"/>
      <c r="AI3" s="326"/>
      <c r="AJ3" s="326"/>
      <c r="AK3" s="23"/>
      <c r="AW3" s="26"/>
      <c r="AX3" s="230" t="s">
        <v>25</v>
      </c>
      <c r="AY3" s="231"/>
      <c r="AZ3" s="231"/>
      <c r="BA3" s="232"/>
    </row>
    <row r="4" spans="3:54" ht="12.75" customHeight="1" x14ac:dyDescent="0.25">
      <c r="T4" s="23"/>
      <c r="U4" s="23"/>
      <c r="V4" s="23"/>
      <c r="W4" s="23"/>
      <c r="X4" s="23"/>
      <c r="Y4" s="23"/>
      <c r="Z4" s="23"/>
      <c r="AA4" s="23"/>
      <c r="AB4" s="23"/>
      <c r="AC4" s="23"/>
      <c r="AD4" s="23"/>
      <c r="AE4" s="23"/>
      <c r="AF4" s="23"/>
      <c r="AG4" s="23"/>
      <c r="AH4" s="23"/>
      <c r="AI4" s="23"/>
      <c r="AW4" s="26"/>
      <c r="AX4" s="236"/>
      <c r="AY4" s="239"/>
      <c r="AZ4" s="239"/>
      <c r="BA4" s="227"/>
    </row>
    <row r="5" spans="3:54" ht="12.75" customHeight="1" x14ac:dyDescent="0.25">
      <c r="T5" s="23"/>
      <c r="U5" s="23"/>
      <c r="V5" s="23"/>
      <c r="W5" s="23"/>
      <c r="X5" s="23"/>
      <c r="Y5" s="23"/>
      <c r="Z5" s="23"/>
      <c r="AA5" s="23"/>
      <c r="AB5" s="23"/>
      <c r="AC5" s="23"/>
      <c r="AD5" s="23"/>
      <c r="AE5" s="23"/>
      <c r="AF5" s="23"/>
      <c r="AG5" s="23"/>
      <c r="AH5" s="23"/>
      <c r="AI5" s="23"/>
      <c r="AW5" s="26"/>
      <c r="AX5" s="237"/>
      <c r="AY5" s="240"/>
      <c r="AZ5" s="240"/>
      <c r="BA5" s="228"/>
    </row>
    <row r="6" spans="3:54" ht="12.75" customHeight="1" thickBot="1" x14ac:dyDescent="0.2">
      <c r="AW6" s="26"/>
      <c r="AX6" s="238"/>
      <c r="AY6" s="241"/>
      <c r="AZ6" s="241"/>
      <c r="BA6" s="229"/>
    </row>
    <row r="7" spans="3:54" ht="12.75" customHeight="1" x14ac:dyDescent="0.2">
      <c r="C7" s="200" t="s">
        <v>80</v>
      </c>
      <c r="D7" s="201"/>
      <c r="E7" s="202"/>
      <c r="F7" s="200" t="s">
        <v>79</v>
      </c>
      <c r="G7" s="201"/>
      <c r="H7" s="202"/>
      <c r="I7" s="200" t="s">
        <v>26</v>
      </c>
      <c r="J7" s="201"/>
      <c r="K7" s="201"/>
      <c r="L7" s="202"/>
      <c r="M7" s="200" t="s">
        <v>27</v>
      </c>
      <c r="N7" s="201"/>
      <c r="O7" s="201"/>
      <c r="P7" s="201"/>
      <c r="Q7" s="202"/>
      <c r="R7" s="200" t="s">
        <v>81</v>
      </c>
      <c r="S7" s="201"/>
      <c r="T7" s="201"/>
      <c r="U7" s="202"/>
      <c r="AL7" s="27"/>
      <c r="AM7" s="27"/>
      <c r="AN7" s="27"/>
      <c r="AO7" s="27"/>
    </row>
    <row r="8" spans="3:54" ht="12.75" customHeight="1" x14ac:dyDescent="0.2">
      <c r="C8" s="316">
        <v>8</v>
      </c>
      <c r="D8" s="317"/>
      <c r="E8" s="318"/>
      <c r="F8" s="236">
        <v>0</v>
      </c>
      <c r="G8" s="239">
        <v>2</v>
      </c>
      <c r="H8" s="239">
        <v>0</v>
      </c>
      <c r="I8" s="236">
        <v>0</v>
      </c>
      <c r="J8" s="239">
        <v>0</v>
      </c>
      <c r="K8" s="239">
        <v>8</v>
      </c>
      <c r="L8" s="227">
        <v>8</v>
      </c>
      <c r="M8" s="236" t="str">
        <f>IF(入力!E2="","",LEFT(RIGHT(CONCATENATE("      ",入力!E2),5),1))</f>
        <v/>
      </c>
      <c r="N8" s="239" t="str">
        <f>IF(入力!E2="","",MID(RIGHT(CONCATENATE("      ",入力!E2),5),2,1))</f>
        <v/>
      </c>
      <c r="O8" s="239" t="str">
        <f>IF(入力!E2="","",MID(RIGHT(CONCATENATE("      ",入力!E2),5),3,1))</f>
        <v/>
      </c>
      <c r="P8" s="239" t="str">
        <f>IF(入力!E2="","",MID(RIGHT(CONCATENATE("      ",入力!E2),5),4,1))</f>
        <v/>
      </c>
      <c r="Q8" s="227" t="str">
        <f>IF(入力!E2="","",RIGHT(RIGHT(CONCATENATE("      ",入力!E2),5),1))</f>
        <v/>
      </c>
      <c r="R8" s="236" t="s">
        <v>103</v>
      </c>
      <c r="S8" s="239">
        <v>1</v>
      </c>
      <c r="T8" s="239">
        <v>1</v>
      </c>
      <c r="U8" s="227">
        <v>0</v>
      </c>
      <c r="AL8" s="27"/>
      <c r="AM8" s="27"/>
      <c r="AN8" s="27"/>
      <c r="AO8" s="27"/>
      <c r="AS8" s="28"/>
      <c r="AT8" s="29"/>
      <c r="AU8" s="29"/>
      <c r="AV8" s="30"/>
    </row>
    <row r="9" spans="3:54" ht="12.75" customHeight="1" x14ac:dyDescent="0.2">
      <c r="C9" s="319"/>
      <c r="D9" s="320"/>
      <c r="E9" s="321"/>
      <c r="F9" s="237"/>
      <c r="G9" s="240"/>
      <c r="H9" s="240"/>
      <c r="I9" s="237"/>
      <c r="J9" s="240"/>
      <c r="K9" s="240"/>
      <c r="L9" s="228"/>
      <c r="M9" s="237"/>
      <c r="N9" s="240"/>
      <c r="O9" s="240"/>
      <c r="P9" s="240"/>
      <c r="Q9" s="228"/>
      <c r="R9" s="237"/>
      <c r="S9" s="240"/>
      <c r="T9" s="240"/>
      <c r="U9" s="228"/>
      <c r="AL9" s="27"/>
      <c r="AM9" s="27"/>
      <c r="AN9" s="27"/>
      <c r="AO9" s="27"/>
      <c r="AS9" s="28"/>
      <c r="AT9" s="29"/>
      <c r="AU9" s="29"/>
      <c r="AV9" s="30"/>
    </row>
    <row r="10" spans="3:54" ht="12.75" customHeight="1" thickBot="1" x14ac:dyDescent="0.2">
      <c r="C10" s="322"/>
      <c r="D10" s="323"/>
      <c r="E10" s="324"/>
      <c r="F10" s="238"/>
      <c r="G10" s="241"/>
      <c r="H10" s="241"/>
      <c r="I10" s="238"/>
      <c r="J10" s="241"/>
      <c r="K10" s="241"/>
      <c r="L10" s="229"/>
      <c r="M10" s="238"/>
      <c r="N10" s="241"/>
      <c r="O10" s="241"/>
      <c r="P10" s="241"/>
      <c r="Q10" s="229"/>
      <c r="R10" s="238"/>
      <c r="S10" s="241"/>
      <c r="T10" s="241"/>
      <c r="U10" s="229"/>
      <c r="V10" s="31"/>
      <c r="W10" s="31"/>
      <c r="X10" s="31"/>
    </row>
    <row r="11" spans="3:54" ht="5.0999999999999996" customHeight="1" thickBot="1" x14ac:dyDescent="0.2"/>
    <row r="12" spans="3:54" ht="12.75" customHeight="1" x14ac:dyDescent="0.15">
      <c r="C12" s="32" t="s">
        <v>85</v>
      </c>
      <c r="D12" s="230" t="s">
        <v>28</v>
      </c>
      <c r="E12" s="231"/>
      <c r="F12" s="231"/>
      <c r="G12" s="231"/>
      <c r="H12" s="231"/>
      <c r="I12" s="231"/>
      <c r="J12" s="231"/>
      <c r="K12" s="231"/>
      <c r="L12" s="231"/>
      <c r="M12" s="232"/>
      <c r="N12" s="200" t="s">
        <v>29</v>
      </c>
      <c r="O12" s="201"/>
      <c r="P12" s="201"/>
      <c r="Q12" s="201"/>
      <c r="R12" s="201"/>
      <c r="S12" s="201"/>
      <c r="T12" s="201"/>
      <c r="U12" s="201"/>
      <c r="V12" s="201"/>
      <c r="W12" s="201"/>
      <c r="X12" s="201"/>
      <c r="Y12" s="201"/>
      <c r="Z12" s="201"/>
      <c r="AA12" s="201"/>
      <c r="AB12" s="201"/>
      <c r="AC12" s="201"/>
      <c r="AD12" s="201"/>
      <c r="AE12" s="202"/>
      <c r="AF12" s="313" t="s">
        <v>31</v>
      </c>
      <c r="AG12" s="314"/>
      <c r="AH12" s="315"/>
      <c r="AI12" s="200" t="s">
        <v>30</v>
      </c>
      <c r="AJ12" s="201"/>
      <c r="AK12" s="201"/>
      <c r="AL12" s="201"/>
      <c r="AM12" s="201"/>
      <c r="AN12" s="201"/>
      <c r="AO12" s="201"/>
      <c r="AP12" s="201"/>
      <c r="AQ12" s="202"/>
      <c r="AR12" s="230" t="s">
        <v>32</v>
      </c>
      <c r="AS12" s="231"/>
      <c r="AT12" s="231"/>
      <c r="AU12" s="231"/>
      <c r="AV12" s="231"/>
      <c r="AW12" s="231"/>
      <c r="AX12" s="231"/>
      <c r="AY12" s="231"/>
      <c r="AZ12" s="231"/>
      <c r="BA12" s="232"/>
      <c r="BB12" s="33"/>
    </row>
    <row r="13" spans="3:54" ht="9.9499999999999993" customHeight="1" x14ac:dyDescent="0.15">
      <c r="C13" s="233">
        <v>1</v>
      </c>
      <c r="D13" s="236" t="str">
        <f>IF(入力!E15="","",LEFT(RIGHT(CONCATENATE("          ",入力!E15),10),1))</f>
        <v/>
      </c>
      <c r="E13" s="239" t="str">
        <f>IF(入力!E15="","",MID(RIGHT(CONCATENATE("          ",入力!E15),10),2,1))</f>
        <v/>
      </c>
      <c r="F13" s="239" t="str">
        <f>IF(入力!E15="","",MID(RIGHT(CONCATENATE("          ",入力!E15),10),3,1))</f>
        <v/>
      </c>
      <c r="G13" s="239" t="str">
        <f>IF(入力!E15="","",MID(RIGHT(CONCATENATE("          ",入力!E15),10),4,1))</f>
        <v/>
      </c>
      <c r="H13" s="239" t="str">
        <f>IF(入力!E15="","",MID(RIGHT(CONCATENATE("          ",入力!E15),10),5,1))</f>
        <v/>
      </c>
      <c r="I13" s="239" t="str">
        <f>IF(入力!E15="","",MID(RIGHT(CONCATENATE("          ",入力!E15),10),6,1))</f>
        <v/>
      </c>
      <c r="J13" s="239" t="str">
        <f>IF(入力!E15="","",MID(RIGHT(CONCATENATE("          ",入力!E15),10),7,1))</f>
        <v/>
      </c>
      <c r="K13" s="239" t="str">
        <f>IF(入力!E15="","",MID(RIGHT(CONCATENATE("          ",入力!E15),10),8,1))</f>
        <v/>
      </c>
      <c r="L13" s="239" t="str">
        <f>IF(入力!E15="","",MID(RIGHT(CONCATENATE("          ",入力!E15),10),9,1))</f>
        <v/>
      </c>
      <c r="M13" s="227" t="str">
        <f>IF(入力!E15="","",RIGHT(RIGHT(CONCATENATE("          ",入力!E15),10),1))</f>
        <v/>
      </c>
      <c r="N13" s="34" t="s">
        <v>33</v>
      </c>
      <c r="O13" s="218" t="str">
        <f>IF(入力!H15="","",入力!H15)</f>
        <v/>
      </c>
      <c r="P13" s="218"/>
      <c r="Q13" s="218"/>
      <c r="R13" s="218"/>
      <c r="S13" s="218"/>
      <c r="T13" s="218"/>
      <c r="U13" s="218"/>
      <c r="V13" s="219"/>
      <c r="W13" s="35"/>
      <c r="X13" s="218" t="str">
        <f>IF(入力!I15="","",入力!I15)</f>
        <v/>
      </c>
      <c r="Y13" s="218"/>
      <c r="Z13" s="218"/>
      <c r="AA13" s="218"/>
      <c r="AB13" s="218"/>
      <c r="AC13" s="218"/>
      <c r="AD13" s="218"/>
      <c r="AE13" s="222"/>
      <c r="AF13" s="281" t="str">
        <f>IF(入力!J15="","",IF(入力!J15="男","5 ：男",IF(入力!J15="女","6 ：女","error")))</f>
        <v/>
      </c>
      <c r="AG13" s="218"/>
      <c r="AH13" s="222"/>
      <c r="AI13" s="281" t="str">
        <f>IF(入力!K15="","",IF((VALUE(TEXT(入力!K15,"yyyymmdd"))-20190501)&gt;=0,"令和",IF((VALUE(TEXT(入力!K15,"yyyymmdd"))-19890108)&gt;=0,"平成","昭和")))</f>
        <v/>
      </c>
      <c r="AJ13" s="218" t="str">
        <f t="shared" ref="AI13:AK18" si="0">IF($B13="","",IF((VALUE(TEXT($B13,"yyyymmdd"))-20190501)&gt;=0,"9 ： 令和",IF((VALUE(TEXT($B13,"yyyymmdd"))-19890108)&gt;=0,"7 ： 平成","5 ： 昭和")))</f>
        <v/>
      </c>
      <c r="AK13" s="282" t="str">
        <f t="shared" si="0"/>
        <v/>
      </c>
      <c r="AL13" s="215" t="str">
        <f>IF(入力!K15="","",IF((VALUE(TEXT(入力!K15,"yyyymmdd"))-20190501)&lt;0,LEFT(IF((VALUE(TEXT(入力!K15,"yyyymmdd"))-19890108)&gt;=0,RIGHT(CONCATENATE("0",TEXT(入力!K15,"yyyymmdd")-19880000),6),TEXT(入力!K15,"yyyymmdd")-19250000),1),IF((TEXT(入力!K15,"yyyymmdd")-20180000)&lt;100000,0,LEFT(TEXT(入力!K15,"yyyymmdd")-20180000,1))))</f>
        <v/>
      </c>
      <c r="AM13" s="224" t="str">
        <f>IF(入力!K15="","",IF((VALUE(TEXT(入力!K15,"yyyymmdd"))-20190501)&lt;0,MID(IF((VALUE(TEXT(入力!K15,"yyyymmdd"))-19890108)&gt;=0,RIGHT(CONCATENATE("0",TEXT(入力!K15,"yyyymmdd")-19880000),6),TEXT(入力!K15,"yyyymmdd")-19250000),2,1),IF((TEXT(入力!K15,"yyyymmdd")-20180000)&lt;100000,LEFT(TEXT(入力!K15,"yyyymmdd")-20180000,1),MID(TEXT(入力!K15,"yyyymmdd")-20180000,2,1))))</f>
        <v/>
      </c>
      <c r="AN13" s="215" t="str">
        <f>IF(入力!K15="","",IF((VALUE(TEXT(入力!K15,"yyyymmdd"))-20190501)&lt;0,MID(IF((VALUE(TEXT(入力!K15,"yyyymmdd"))-19890108)&gt;=0,RIGHT(CONCATENATE("0",TEXT(入力!K15,"yyyymmdd")-19880000),6),TEXT(入力!K15,"yyyymmdd")-19250000),3,1),IF((TEXT(入力!K15,"yyyymmdd")-20180000)&lt;100000,MID(TEXT(入力!K15,"yyyymmdd")-20180000,2,1),MID(TEXT(入力!K15,"yyyymmdd")-20180000,3,1))))</f>
        <v/>
      </c>
      <c r="AO13" s="224" t="str">
        <f>IF(入力!K15="","",IF((VALUE(TEXT(入力!K15,"yyyymmdd"))-20190501)&lt;0,MID(IF((VALUE(TEXT(入力!K15,"yyyymmdd"))-19890108)&gt;=0,RIGHT(CONCATENATE("0",TEXT(入力!K15,"yyyymmdd")-19880000),6),TEXT(入力!K15,"yyyymmdd")-19250000),4,1),IF((TEXT(入力!K15,"yyyymmdd")-20180000)&lt;100000,MID(TEXT(入力!K15,"yyyymmdd")-20180000,3,1),MID(TEXT(入力!K15,"yyyymmdd")-20180000,4,1))))</f>
        <v/>
      </c>
      <c r="AP13" s="215" t="str">
        <f>IF(入力!K15="","",IF((VALUE(TEXT(入力!K15,"yyyymmdd"))-20190501)&lt;0,MID(IF((VALUE(TEXT(入力!K15,"yyyymmdd"))-19890108)&gt;=0,RIGHT(CONCATENATE("0",TEXT(入力!K15,"yyyymmdd")-19880000),6),TEXT(入力!K15,"yyyymmdd")-19250000),5,1),IF((TEXT(入力!K15,"yyyymmdd")-20180000)&lt;100000,MID(TEXT(入力!K15,"yyyymmdd")-20180000,4,1),MID(TEXT(入力!K15,"yyyymmdd")-20180000,5,1))))</f>
        <v/>
      </c>
      <c r="AQ13" s="227" t="str">
        <f>IF(入力!K15="","",IF((VALUE(TEXT(入力!K15,"yyyymmdd"))-20190501)&lt;0,RIGHT(IF((VALUE(TEXT(入力!K15,"yyyymmdd"))-19890108)&gt;=0,RIGHT(CONCATENATE("0",TEXT(入力!K15,"yyyymmdd")-19880000),6),TEXT(入力!K15,"yyyymmdd")-19250000),1),RIGHT(TEXT(入力!K15,"yyyymmdd")-20180000,1)))</f>
        <v/>
      </c>
      <c r="AR13" s="236" t="str">
        <f>IF(入力!L15="","",LEFT(入力!L15,1))</f>
        <v/>
      </c>
      <c r="AS13" s="239" t="str">
        <f>IF(入力!L15="","",MID(入力!L15,2,1))</f>
        <v/>
      </c>
      <c r="AT13" s="239" t="str">
        <f>IF(入力!L15="","",MID(入力!L15,3,1))</f>
        <v/>
      </c>
      <c r="AU13" s="224" t="str">
        <f>IF(入力!L15="","",RIGHT(入力!L15,1))</f>
        <v/>
      </c>
      <c r="AV13" s="215" t="str">
        <f>IF(入力!N15="","",LEFT(入力!N15,1))</f>
        <v/>
      </c>
      <c r="AW13" s="239" t="str">
        <f>IF(入力!N15="","",MID(入力!N15,2,1))</f>
        <v/>
      </c>
      <c r="AX13" s="239" t="str">
        <f>IF(入力!N15="","",MID(入力!N15,3,1))</f>
        <v/>
      </c>
      <c r="AY13" s="239" t="str">
        <f>IF(入力!N15="","",MID(入力!N15,4,1))</f>
        <v/>
      </c>
      <c r="AZ13" s="239" t="str">
        <f>IF(入力!N15="","",MID(入力!N15,5,1))</f>
        <v/>
      </c>
      <c r="BA13" s="227" t="str">
        <f>IF(入力!N15="","",RIGHT(入力!N15,1))</f>
        <v/>
      </c>
      <c r="BB13" s="36"/>
    </row>
    <row r="14" spans="3:54" ht="9.9499999999999993" customHeight="1" x14ac:dyDescent="0.15">
      <c r="C14" s="234"/>
      <c r="D14" s="237"/>
      <c r="E14" s="240"/>
      <c r="F14" s="240"/>
      <c r="G14" s="240"/>
      <c r="H14" s="240"/>
      <c r="I14" s="240"/>
      <c r="J14" s="240"/>
      <c r="K14" s="240"/>
      <c r="L14" s="240"/>
      <c r="M14" s="228"/>
      <c r="N14" s="37"/>
      <c r="O14" s="220"/>
      <c r="P14" s="220"/>
      <c r="Q14" s="220"/>
      <c r="R14" s="220"/>
      <c r="S14" s="220"/>
      <c r="T14" s="220"/>
      <c r="U14" s="220"/>
      <c r="V14" s="221"/>
      <c r="W14" s="38"/>
      <c r="X14" s="220"/>
      <c r="Y14" s="220"/>
      <c r="Z14" s="220"/>
      <c r="AA14" s="220"/>
      <c r="AB14" s="220"/>
      <c r="AC14" s="220"/>
      <c r="AD14" s="220"/>
      <c r="AE14" s="223"/>
      <c r="AF14" s="283"/>
      <c r="AG14" s="284"/>
      <c r="AH14" s="298"/>
      <c r="AI14" s="283" t="str">
        <f t="shared" si="0"/>
        <v/>
      </c>
      <c r="AJ14" s="284" t="str">
        <f t="shared" si="0"/>
        <v/>
      </c>
      <c r="AK14" s="285" t="str">
        <f t="shared" si="0"/>
        <v/>
      </c>
      <c r="AL14" s="216" t="str">
        <f t="shared" ref="AL14:AL18" si="1">IF($B14="","",IF((VALUE(TEXT(AK14,"yyyymmdd"))-20190501)&lt;0,LEFT(IF((VALUE(TEXT(AK14,"yyyymmdd"))-19890108)&gt;=0,RIGHT(CONCATENATE("0",TEXT($B14,"yyyymmdd")-19880000),6),TEXT($B14,"yyyymmdd")-19250000),1),IF((TEXT($B14,"yyyymmdd")-20180000)&lt;100000,0,LEFT(TEXT($B14,"yyyymmdd")-20180000,1))))</f>
        <v/>
      </c>
      <c r="AM14" s="225" t="str">
        <f t="shared" ref="AM14:AM18" si="2">IF($B14="","",IF((VALUE(TEXT(AK14,"yyyymmdd"))-20190501)&lt;0,MID(IF((VALUE(TEXT($B14,"yyyymmdd"))-19890108)&gt;=0,RIGHT(CONCATENATE("0",TEXT($B14,"yyyymmdd")-19880000),6),TEXT($B14,"yyyymmdd")-19250000),2,1),IF((TEXT($B14,"yyyymmdd")-20180000)&lt;100000,LEFT(TEXT($B14,"yyyymmdd")-20180000,1),MID(TEXT($B14,"yyyymmdd")-20180000,2,1))))</f>
        <v/>
      </c>
      <c r="AN14" s="216" t="str">
        <f t="shared" ref="AN14:AN18" si="3">IF($B14="","",IF((VALUE(TEXT(AK14,"yyyymmdd"))-20190501)&lt;0,MID(IF((VALUE(TEXT($B14,"yyyymmdd"))-19890108)&gt;=0,RIGHT(CONCATENATE("0",TEXT($B14,"yyyymmdd")-19880000),6),TEXT($B14,"yyyymmdd")-19250000),3,1),IF((TEXT($B14,"yyyymmdd")-20180000)&lt;100000,MID(TEXT($B14,"yyyymmdd")-20180000,2,1),MID(TEXT($B14,"yyyymmdd")-20180000,3,1))))</f>
        <v/>
      </c>
      <c r="AO14" s="225" t="str">
        <f t="shared" ref="AO14:AO18" si="4">IF($B14="","",IF((VALUE(TEXT(AK14,"yyyymmdd"))-20190501)&lt;0,MID(IF((VALUE(TEXT($B14,"yyyymmdd"))-19890108)&gt;=0,RIGHT(CONCATENATE("0",TEXT($B14,"yyyymmdd")-19880000),6),TEXT($B14,"yyyymmdd")-19250000),4,1),IF((TEXT($B14,"yyyymmdd")-20180000)&lt;100000,MID(TEXT($B14,"yyyymmdd")-20180000,3,1),MID(TEXT($B14,"yyyymmdd")-20180000,4,1))))</f>
        <v/>
      </c>
      <c r="AP14" s="216" t="str">
        <f t="shared" ref="AP14:AP18" si="5">IF($B14="","",IF((VALUE(TEXT(AK14,"yyyymmdd"))-20190501)&lt;0,MID(IF((VALUE(TEXT($B14,"yyyymmdd"))-19890108)&gt;=0,RIGHT(CONCATENATE("0",TEXT($B14,"yyyymmdd")-19880000),6),TEXT($B14,"yyyymmdd")-19250000),5,1),IF((TEXT($B14,"yyyymmdd")-20180000)&lt;100000,MID(TEXT($B14,"yyyymmdd")-20180000,4,1),MID(TEXT($B14,"yyyymmdd")-20180000,5,1))))</f>
        <v/>
      </c>
      <c r="AQ14" s="228" t="str">
        <f t="shared" ref="AQ14:AQ18" si="6">IF($B14="","",IF((VALUE(TEXT(AK14,"yyyymmdd"))-20190501)&lt;0,RIGHT(IF((VALUE(TEXT($B14,"yyyymmdd"))-19890108)&gt;=0,RIGHT(CONCATENATE("0",TEXT($B14,"yyyymmdd")-19880000),6),TEXT($B14,"yyyymmdd")-19250000),1),RIGHT(TEXT($B14,"yyyymmdd")-20180000,1)))</f>
        <v/>
      </c>
      <c r="AR14" s="237"/>
      <c r="AS14" s="240"/>
      <c r="AT14" s="240"/>
      <c r="AU14" s="225"/>
      <c r="AV14" s="216"/>
      <c r="AW14" s="240"/>
      <c r="AX14" s="240"/>
      <c r="AY14" s="240"/>
      <c r="AZ14" s="240"/>
      <c r="BA14" s="228"/>
      <c r="BB14" s="36"/>
    </row>
    <row r="15" spans="3:54" ht="9.9499999999999993" customHeight="1" x14ac:dyDescent="0.15">
      <c r="C15" s="234"/>
      <c r="D15" s="237"/>
      <c r="E15" s="240"/>
      <c r="F15" s="240"/>
      <c r="G15" s="240"/>
      <c r="H15" s="240"/>
      <c r="I15" s="240"/>
      <c r="J15" s="240"/>
      <c r="K15" s="240"/>
      <c r="L15" s="240"/>
      <c r="M15" s="228"/>
      <c r="N15" s="34" t="s">
        <v>34</v>
      </c>
      <c r="O15" s="289" t="str">
        <f>IF(入力!F15="","",入力!F15)</f>
        <v/>
      </c>
      <c r="P15" s="289"/>
      <c r="Q15" s="289"/>
      <c r="R15" s="289"/>
      <c r="S15" s="289"/>
      <c r="T15" s="289"/>
      <c r="U15" s="289"/>
      <c r="V15" s="290"/>
      <c r="W15" s="39" t="s">
        <v>35</v>
      </c>
      <c r="X15" s="289" t="str">
        <f>IF(入力!G15="","",入力!G15)</f>
        <v/>
      </c>
      <c r="Y15" s="289"/>
      <c r="Z15" s="289"/>
      <c r="AA15" s="289"/>
      <c r="AB15" s="289"/>
      <c r="AC15" s="289"/>
      <c r="AD15" s="289"/>
      <c r="AE15" s="295"/>
      <c r="AF15" s="283"/>
      <c r="AG15" s="284"/>
      <c r="AH15" s="298"/>
      <c r="AI15" s="283" t="str">
        <f t="shared" si="0"/>
        <v/>
      </c>
      <c r="AJ15" s="284" t="str">
        <f t="shared" si="0"/>
        <v/>
      </c>
      <c r="AK15" s="285" t="str">
        <f t="shared" si="0"/>
        <v/>
      </c>
      <c r="AL15" s="216" t="str">
        <f t="shared" si="1"/>
        <v/>
      </c>
      <c r="AM15" s="225" t="str">
        <f t="shared" si="2"/>
        <v/>
      </c>
      <c r="AN15" s="216" t="str">
        <f t="shared" si="3"/>
        <v/>
      </c>
      <c r="AO15" s="225" t="str">
        <f t="shared" si="4"/>
        <v/>
      </c>
      <c r="AP15" s="216" t="str">
        <f t="shared" si="5"/>
        <v/>
      </c>
      <c r="AQ15" s="228" t="str">
        <f t="shared" si="6"/>
        <v/>
      </c>
      <c r="AR15" s="237"/>
      <c r="AS15" s="240"/>
      <c r="AT15" s="240"/>
      <c r="AU15" s="225"/>
      <c r="AV15" s="216"/>
      <c r="AW15" s="240"/>
      <c r="AX15" s="240"/>
      <c r="AY15" s="240"/>
      <c r="AZ15" s="240"/>
      <c r="BA15" s="228"/>
      <c r="BB15" s="40"/>
    </row>
    <row r="16" spans="3:54" ht="9.9499999999999993" customHeight="1" x14ac:dyDescent="0.15">
      <c r="C16" s="234"/>
      <c r="D16" s="237"/>
      <c r="E16" s="240"/>
      <c r="F16" s="240"/>
      <c r="G16" s="240"/>
      <c r="H16" s="240"/>
      <c r="I16" s="240"/>
      <c r="J16" s="240"/>
      <c r="K16" s="240"/>
      <c r="L16" s="240"/>
      <c r="M16" s="228"/>
      <c r="N16" s="34"/>
      <c r="O16" s="291"/>
      <c r="P16" s="291"/>
      <c r="Q16" s="291"/>
      <c r="R16" s="291"/>
      <c r="S16" s="291"/>
      <c r="T16" s="291"/>
      <c r="U16" s="291"/>
      <c r="V16" s="292"/>
      <c r="W16" s="39"/>
      <c r="X16" s="291"/>
      <c r="Y16" s="291"/>
      <c r="Z16" s="291"/>
      <c r="AA16" s="291"/>
      <c r="AB16" s="291"/>
      <c r="AC16" s="291"/>
      <c r="AD16" s="291"/>
      <c r="AE16" s="296"/>
      <c r="AF16" s="283"/>
      <c r="AG16" s="284"/>
      <c r="AH16" s="298"/>
      <c r="AI16" s="283" t="str">
        <f t="shared" si="0"/>
        <v/>
      </c>
      <c r="AJ16" s="284" t="str">
        <f t="shared" si="0"/>
        <v/>
      </c>
      <c r="AK16" s="285" t="str">
        <f t="shared" si="0"/>
        <v/>
      </c>
      <c r="AL16" s="216" t="str">
        <f t="shared" si="1"/>
        <v/>
      </c>
      <c r="AM16" s="225" t="str">
        <f t="shared" si="2"/>
        <v/>
      </c>
      <c r="AN16" s="216" t="str">
        <f t="shared" si="3"/>
        <v/>
      </c>
      <c r="AO16" s="225" t="str">
        <f t="shared" si="4"/>
        <v/>
      </c>
      <c r="AP16" s="216" t="str">
        <f t="shared" si="5"/>
        <v/>
      </c>
      <c r="AQ16" s="228" t="str">
        <f t="shared" si="6"/>
        <v/>
      </c>
      <c r="AR16" s="237"/>
      <c r="AS16" s="240"/>
      <c r="AT16" s="240"/>
      <c r="AU16" s="225"/>
      <c r="AV16" s="216"/>
      <c r="AW16" s="240"/>
      <c r="AX16" s="240"/>
      <c r="AY16" s="240"/>
      <c r="AZ16" s="240"/>
      <c r="BA16" s="228"/>
      <c r="BB16" s="40"/>
    </row>
    <row r="17" spans="3:54" ht="9.9499999999999993" customHeight="1" x14ac:dyDescent="0.15">
      <c r="C17" s="234"/>
      <c r="D17" s="237"/>
      <c r="E17" s="240"/>
      <c r="F17" s="240"/>
      <c r="G17" s="240"/>
      <c r="H17" s="240"/>
      <c r="I17" s="240"/>
      <c r="J17" s="240"/>
      <c r="K17" s="240"/>
      <c r="L17" s="240"/>
      <c r="M17" s="228"/>
      <c r="N17" s="34"/>
      <c r="O17" s="291"/>
      <c r="P17" s="291"/>
      <c r="Q17" s="291"/>
      <c r="R17" s="291"/>
      <c r="S17" s="291"/>
      <c r="T17" s="291"/>
      <c r="U17" s="291"/>
      <c r="V17" s="292"/>
      <c r="W17" s="39"/>
      <c r="X17" s="291"/>
      <c r="Y17" s="291"/>
      <c r="Z17" s="291"/>
      <c r="AA17" s="291"/>
      <c r="AB17" s="291"/>
      <c r="AC17" s="291"/>
      <c r="AD17" s="291"/>
      <c r="AE17" s="296"/>
      <c r="AF17" s="283"/>
      <c r="AG17" s="284"/>
      <c r="AH17" s="298"/>
      <c r="AI17" s="283" t="str">
        <f t="shared" si="0"/>
        <v/>
      </c>
      <c r="AJ17" s="284" t="str">
        <f t="shared" si="0"/>
        <v/>
      </c>
      <c r="AK17" s="285" t="str">
        <f t="shared" si="0"/>
        <v/>
      </c>
      <c r="AL17" s="216" t="str">
        <f t="shared" si="1"/>
        <v/>
      </c>
      <c r="AM17" s="225" t="str">
        <f t="shared" si="2"/>
        <v/>
      </c>
      <c r="AN17" s="216" t="str">
        <f t="shared" si="3"/>
        <v/>
      </c>
      <c r="AO17" s="225" t="str">
        <f t="shared" si="4"/>
        <v/>
      </c>
      <c r="AP17" s="216" t="str">
        <f t="shared" si="5"/>
        <v/>
      </c>
      <c r="AQ17" s="228" t="str">
        <f t="shared" si="6"/>
        <v/>
      </c>
      <c r="AR17" s="237"/>
      <c r="AS17" s="240"/>
      <c r="AT17" s="240"/>
      <c r="AU17" s="225"/>
      <c r="AV17" s="216"/>
      <c r="AW17" s="240"/>
      <c r="AX17" s="240"/>
      <c r="AY17" s="240"/>
      <c r="AZ17" s="240"/>
      <c r="BA17" s="228"/>
      <c r="BB17" s="40"/>
    </row>
    <row r="18" spans="3:54" ht="9.9499999999999993" customHeight="1" thickBot="1" x14ac:dyDescent="0.2">
      <c r="C18" s="234"/>
      <c r="D18" s="238"/>
      <c r="E18" s="241"/>
      <c r="F18" s="241"/>
      <c r="G18" s="241"/>
      <c r="H18" s="241"/>
      <c r="I18" s="241"/>
      <c r="J18" s="241"/>
      <c r="K18" s="241"/>
      <c r="L18" s="241"/>
      <c r="M18" s="229"/>
      <c r="N18" s="41"/>
      <c r="O18" s="293"/>
      <c r="P18" s="293"/>
      <c r="Q18" s="293"/>
      <c r="R18" s="293"/>
      <c r="S18" s="293"/>
      <c r="T18" s="293"/>
      <c r="U18" s="293"/>
      <c r="V18" s="294"/>
      <c r="W18" s="42"/>
      <c r="X18" s="293"/>
      <c r="Y18" s="293"/>
      <c r="Z18" s="293"/>
      <c r="AA18" s="293"/>
      <c r="AB18" s="293"/>
      <c r="AC18" s="293"/>
      <c r="AD18" s="293"/>
      <c r="AE18" s="297"/>
      <c r="AF18" s="286"/>
      <c r="AG18" s="287"/>
      <c r="AH18" s="299"/>
      <c r="AI18" s="286" t="str">
        <f t="shared" si="0"/>
        <v/>
      </c>
      <c r="AJ18" s="287" t="str">
        <f t="shared" si="0"/>
        <v/>
      </c>
      <c r="AK18" s="288" t="str">
        <f t="shared" si="0"/>
        <v/>
      </c>
      <c r="AL18" s="217" t="str">
        <f t="shared" si="1"/>
        <v/>
      </c>
      <c r="AM18" s="226" t="str">
        <f t="shared" si="2"/>
        <v/>
      </c>
      <c r="AN18" s="217" t="str">
        <f t="shared" si="3"/>
        <v/>
      </c>
      <c r="AO18" s="226" t="str">
        <f t="shared" si="4"/>
        <v/>
      </c>
      <c r="AP18" s="217" t="str">
        <f t="shared" si="5"/>
        <v/>
      </c>
      <c r="AQ18" s="229" t="str">
        <f t="shared" si="6"/>
        <v/>
      </c>
      <c r="AR18" s="238"/>
      <c r="AS18" s="241"/>
      <c r="AT18" s="241"/>
      <c r="AU18" s="226"/>
      <c r="AV18" s="217"/>
      <c r="AW18" s="241"/>
      <c r="AX18" s="241"/>
      <c r="AY18" s="241"/>
      <c r="AZ18" s="241"/>
      <c r="BA18" s="229"/>
      <c r="BB18" s="43"/>
    </row>
    <row r="19" spans="3:54" ht="12.75" customHeight="1" x14ac:dyDescent="0.15">
      <c r="C19" s="234"/>
      <c r="D19" s="200" t="s">
        <v>37</v>
      </c>
      <c r="E19" s="201"/>
      <c r="F19" s="201"/>
      <c r="G19" s="201"/>
      <c r="H19" s="201"/>
      <c r="I19" s="201"/>
      <c r="J19" s="200" t="s">
        <v>97</v>
      </c>
      <c r="K19" s="201"/>
      <c r="L19" s="201"/>
      <c r="M19" s="201"/>
      <c r="N19" s="201"/>
      <c r="O19" s="201"/>
      <c r="P19" s="201"/>
      <c r="Q19" s="201"/>
      <c r="R19" s="202"/>
      <c r="S19" s="200" t="s">
        <v>36</v>
      </c>
      <c r="T19" s="201"/>
      <c r="U19" s="201"/>
      <c r="V19" s="201"/>
      <c r="W19" s="201"/>
      <c r="X19" s="201"/>
      <c r="Y19" s="202"/>
      <c r="Z19" s="44"/>
      <c r="AA19" s="45"/>
      <c r="AI19" s="46"/>
      <c r="AL19" s="46"/>
      <c r="AM19" s="46"/>
      <c r="AN19" s="46"/>
      <c r="AO19" s="46"/>
      <c r="AP19" s="253" t="s">
        <v>38</v>
      </c>
      <c r="AQ19" s="256" t="s">
        <v>86</v>
      </c>
      <c r="AR19" s="257"/>
      <c r="AS19" s="257"/>
      <c r="AT19" s="258"/>
      <c r="AU19" s="249" t="s">
        <v>87</v>
      </c>
      <c r="AV19" s="250"/>
      <c r="AW19" s="250"/>
      <c r="AX19" s="250"/>
      <c r="AY19" s="251"/>
      <c r="AZ19" s="250"/>
      <c r="BA19" s="252"/>
    </row>
    <row r="20" spans="3:54" ht="9.9499999999999993" customHeight="1" x14ac:dyDescent="0.15">
      <c r="C20" s="234"/>
      <c r="D20" s="308" t="s">
        <v>39</v>
      </c>
      <c r="E20" s="309"/>
      <c r="F20" s="311" t="s">
        <v>40</v>
      </c>
      <c r="G20" s="309"/>
      <c r="H20" s="277" t="s">
        <v>41</v>
      </c>
      <c r="I20" s="278"/>
      <c r="J20" s="281" t="str">
        <f>IF(入力!P15="","",IF((VALUE(TEXT(入力!P15,"yyyymmdd"))-20190501)&gt;=0,"令和",IF((VALUE(TEXT(入力!P15,"yyyymmdd"))-19890108)&gt;=0,"平成","昭和")))</f>
        <v/>
      </c>
      <c r="K20" s="218" t="str">
        <f t="shared" ref="J20:L24" si="7">IF($B20="","",IF((VALUE(TEXT($B20,"yyyymmdd"))-20190501)&gt;=0,"9 ： 令和",IF((VALUE(TEXT($B20,"yyyymmdd"))-19890108)&gt;=0,"7 ： 平成","5 ： 昭和")))</f>
        <v/>
      </c>
      <c r="L20" s="282" t="str">
        <f t="shared" si="7"/>
        <v/>
      </c>
      <c r="M20" s="215" t="str">
        <f>IF(入力!P15="","",IF((VALUE(TEXT(入力!P15,"yyyymmdd"))-20181001)&lt;0,"×",IF((VALUE(TEXT(入力!P15,"yyyymmdd")))&lt;20190501,LEFT(TEXT(入力!P15,"yyyymmdd")-19880000,1),IF((TEXT(入力!P15,"yyyymmdd")-20180000)&lt;100000,0,LEFT(TEXT(入力!P15,"yyyymmdd")-20180000,1)))))</f>
        <v/>
      </c>
      <c r="N20" s="224" t="str">
        <f>IF(入力!P15="","",IF((VALUE(TEXT(入力!P15,"yyyymmdd"))-20181001)&lt;0,"×",IF((VALUE(TEXT(入力!P15,"yyyymmdd")))&lt;20190501,MID(TEXT(入力!P15,"yyyymmdd")-19880000,2,1),IF((TEXT(入力!P15,"yyyymmdd")-20180000)&lt;100000,LEFT(TEXT(入力!P15,"yyyymmdd")-20180000,1),MID(TEXT(入力!P15,"yyyymmdd")-20180000,2,1)))))</f>
        <v/>
      </c>
      <c r="O20" s="215" t="str">
        <f>IF(入力!P15="","",IF((VALUE(TEXT(入力!P15,"yyyymmdd"))-20181001)&lt;0,"×",IF((VALUE(TEXT(入力!P15,"yyyymmdd")))&lt;20190501,MID(TEXT(入力!P15,"yyyymmdd")-19880000,3,1),IF((TEXT(入力!P15,"yyyymmdd")-20180000)&lt;100000,MID(TEXT(入力!P15,"yyyymmdd")-20180000,2,1),MID(TEXT(入力!P15,"yyyymmdd")-20180000,3,1)))))</f>
        <v/>
      </c>
      <c r="P20" s="224" t="str">
        <f>IF(入力!P15="","",IF((VALUE(TEXT(入力!P15,"yyyymmdd"))-20181001)&lt;0,"×",IF((VALUE(TEXT(入力!P15,"yyyymmdd")))&lt;20190501,MID(TEXT(入力!P15,"yyyymmdd")-19880000,4,1),IF((TEXT(入力!P15,"yyyymmdd")-20180000)&lt;100000,MID(TEXT(入力!P15,"yyyymmdd")-20180000,3,1),MID(TEXT(入力!P15,"yyyymmdd")-20180000,4,1)))))</f>
        <v/>
      </c>
      <c r="Q20" s="215" t="str">
        <f>IF(入力!P15="","",IF((VALUE(TEXT(入力!P15,"yyyymmdd"))-20181001)&lt;0,"×",IF((VALUE(TEXT(入力!P15,"yyyymmdd")))&lt;20190501,MID(TEXT(入力!P15,"yyyymmdd")-19880000,5,1),IF((TEXT(入力!P15,"yyyymmdd")-20180000)&lt;100000,MID(TEXT(入力!P15,"yyyymmdd")-20180000,4,1),MID(TEXT(入力!P15,"yyyymmdd")-20180000,5,1)))))</f>
        <v/>
      </c>
      <c r="R20" s="227" t="str">
        <f>IF(入力!P15="","",IF((VALUE(TEXT(入力!P15,"yyyymmdd"))-20181001)&lt;0,"×",IF((VALUE(TEXT(入力!P15,"yyyymmdd")))&lt;20190501,RIGHT(TEXT(入力!P15,"yyyymmdd")-19880000,1),RIGHT(TEXT(入力!P15,"yyyymmdd")-20180000,1))))</f>
        <v/>
      </c>
      <c r="S20" s="236" t="str">
        <f>IF(入力!Q15="","",LEFT(RIGHT(CONCATENATE(" ",入力!Q15),3),1))</f>
        <v/>
      </c>
      <c r="T20" s="239" t="str">
        <f>IF(入力!Q15="","",MID(RIGHT(CONCATENATE(" ",入力!Q15),3),2,1))</f>
        <v/>
      </c>
      <c r="U20" s="224" t="str">
        <f>IF(入力!Q15="","",RIGHT(RIGHT(CONCATENATE(" ",入力!Q15),3),1))</f>
        <v/>
      </c>
      <c r="V20" s="215">
        <v>0</v>
      </c>
      <c r="W20" s="239">
        <v>0</v>
      </c>
      <c r="X20" s="259">
        <v>0</v>
      </c>
      <c r="Y20" s="93"/>
      <c r="Z20" s="243"/>
      <c r="AA20" s="244"/>
      <c r="AB20" s="47"/>
      <c r="AC20" s="48"/>
      <c r="AD20" s="48"/>
      <c r="AE20" s="48"/>
      <c r="AF20" s="48"/>
      <c r="AG20" s="48"/>
      <c r="AH20" s="245"/>
      <c r="AI20" s="245"/>
      <c r="AJ20" s="48"/>
      <c r="AK20" s="48"/>
      <c r="AL20" s="262"/>
      <c r="AM20" s="262"/>
      <c r="AN20" s="47"/>
      <c r="AO20" s="47"/>
      <c r="AP20" s="254"/>
      <c r="AQ20" s="263"/>
      <c r="AR20" s="264"/>
      <c r="AS20" s="264"/>
      <c r="AT20" s="265"/>
      <c r="AU20" s="90"/>
      <c r="AV20" s="49"/>
      <c r="AW20" s="50"/>
      <c r="AX20" s="49"/>
      <c r="AY20" s="50"/>
      <c r="AZ20" s="49"/>
      <c r="BA20" s="51"/>
    </row>
    <row r="21" spans="3:54" ht="9.9499999999999993" customHeight="1" x14ac:dyDescent="0.15">
      <c r="C21" s="234"/>
      <c r="D21" s="243"/>
      <c r="E21" s="310"/>
      <c r="F21" s="312"/>
      <c r="G21" s="310"/>
      <c r="H21" s="279"/>
      <c r="I21" s="280"/>
      <c r="J21" s="283" t="str">
        <f t="shared" si="7"/>
        <v/>
      </c>
      <c r="K21" s="284" t="str">
        <f t="shared" si="7"/>
        <v/>
      </c>
      <c r="L21" s="285" t="str">
        <f t="shared" si="7"/>
        <v/>
      </c>
      <c r="M21" s="216" t="str">
        <f>IF($B21="","",IF((VALUE(TEXT($B21,"yyyymmdd"))-20181001)&lt;0,"×",IF((TEXT($B21,"yyyymmdd")-20180000)&lt;100000,0,LEFT(TEXT($B21,"yyyymmdd")-20180000,1))))</f>
        <v/>
      </c>
      <c r="N21" s="225" t="str">
        <f>IF($B21="","",IF((VALUE(TEXT($B21,"yyyymmdd"))-20181001)&lt;0,"×",IF((TEXT($B21,"yyyymmdd")-20180000)&lt;100000,LEFT(TEXT($B21,"yyyymmdd")-20180000,1),MID(TEXT($B21,"yyyymmdd")-20180000,2,1))))</f>
        <v/>
      </c>
      <c r="O21" s="216" t="str">
        <f>IF($B21="","",IF((VALUE(TEXT($B21,"yyyymmdd"))-20181001)&lt;0,"×",IF((TEXT($B21,"yyyymmdd")-20180000)&lt;100000,MID(TEXT($B21,"yyyymmdd")-20180000,2,1),MID(TEXT($B21,"yyyymmdd")-20180000,3,1))))</f>
        <v/>
      </c>
      <c r="P21" s="225" t="str">
        <f>IF($B21="","",IF((VALUE(TEXT($B21,"yyyymmdd"))-20181001)&lt;0,"×",IF((TEXT($B21,"yyyymmdd")-20180000)&lt;100000,MID(TEXT($B21,"yyyymmdd")-20180000,3,1),MID(TEXT($B21,"yyyymmdd")-20180000,4,1))))</f>
        <v/>
      </c>
      <c r="Q21" s="216" t="str">
        <f>IF($B21="","",IF((VALUE(TEXT($B21,"yyyymmdd"))-20181001)&lt;0,"×",IF((TEXT($B21,"yyyymmdd")-20180000)&lt;100000,MID(TEXT($B21,"yyyymmdd")-20180000,4,1),MID(TEXT($B21,"yyyymmdd")-20180000,5,1))))</f>
        <v/>
      </c>
      <c r="R21" s="228"/>
      <c r="S21" s="237"/>
      <c r="T21" s="240"/>
      <c r="U21" s="225"/>
      <c r="V21" s="216"/>
      <c r="W21" s="240"/>
      <c r="X21" s="260"/>
      <c r="Y21" s="94"/>
      <c r="Z21" s="243"/>
      <c r="AA21" s="244"/>
      <c r="AB21" s="48"/>
      <c r="AC21" s="48"/>
      <c r="AD21" s="48"/>
      <c r="AE21" s="48"/>
      <c r="AF21" s="48"/>
      <c r="AG21" s="48"/>
      <c r="AH21" s="48"/>
      <c r="AI21" s="47"/>
      <c r="AJ21" s="48"/>
      <c r="AK21" s="48"/>
      <c r="AL21" s="262"/>
      <c r="AM21" s="262"/>
      <c r="AN21" s="47"/>
      <c r="AO21" s="47"/>
      <c r="AP21" s="254"/>
      <c r="AQ21" s="266"/>
      <c r="AR21" s="267"/>
      <c r="AS21" s="267"/>
      <c r="AT21" s="268"/>
      <c r="AU21" s="91"/>
      <c r="AV21" s="52"/>
      <c r="AW21" s="53"/>
      <c r="AX21" s="52"/>
      <c r="AY21" s="53"/>
      <c r="AZ21" s="52"/>
      <c r="BA21" s="54"/>
    </row>
    <row r="22" spans="3:54" ht="9.9499999999999993" customHeight="1" x14ac:dyDescent="0.15">
      <c r="C22" s="234"/>
      <c r="D22" s="243"/>
      <c r="E22" s="310"/>
      <c r="F22" s="312"/>
      <c r="G22" s="310"/>
      <c r="H22" s="279"/>
      <c r="I22" s="280"/>
      <c r="J22" s="283" t="str">
        <f t="shared" si="7"/>
        <v/>
      </c>
      <c r="K22" s="284" t="str">
        <f t="shared" si="7"/>
        <v/>
      </c>
      <c r="L22" s="285" t="str">
        <f t="shared" si="7"/>
        <v/>
      </c>
      <c r="M22" s="216" t="str">
        <f>IF($B22="","",IF((VALUE(TEXT($B22,"yyyymmdd"))-20181001)&lt;0,"×",IF((TEXT($B22,"yyyymmdd")-20180000)&lt;100000,0,LEFT(TEXT($B22,"yyyymmdd")-20180000,1))))</f>
        <v/>
      </c>
      <c r="N22" s="225" t="str">
        <f>IF($B22="","",IF((VALUE(TEXT($B22,"yyyymmdd"))-20181001)&lt;0,"×",IF((TEXT($B22,"yyyymmdd")-20180000)&lt;100000,LEFT(TEXT($B22,"yyyymmdd")-20180000,1),MID(TEXT($B22,"yyyymmdd")-20180000,2,1))))</f>
        <v/>
      </c>
      <c r="O22" s="216" t="str">
        <f>IF($B22="","",IF((VALUE(TEXT($B22,"yyyymmdd"))-20181001)&lt;0,"×",IF((TEXT($B22,"yyyymmdd")-20180000)&lt;100000,MID(TEXT($B22,"yyyymmdd")-20180000,2,1),MID(TEXT($B22,"yyyymmdd")-20180000,3,1))))</f>
        <v/>
      </c>
      <c r="P22" s="225" t="str">
        <f>IF($B22="","",IF((VALUE(TEXT($B22,"yyyymmdd"))-20181001)&lt;0,"×",IF((TEXT($B22,"yyyymmdd")-20180000)&lt;100000,MID(TEXT($B22,"yyyymmdd")-20180000,3,1),MID(TEXT($B22,"yyyymmdd")-20180000,4,1))))</f>
        <v/>
      </c>
      <c r="Q22" s="216" t="str">
        <f>IF($B22="","",IF((VALUE(TEXT($B22,"yyyymmdd"))-20181001)&lt;0,"×",IF((TEXT($B22,"yyyymmdd")-20180000)&lt;100000,MID(TEXT($B22,"yyyymmdd")-20180000,4,1),MID(TEXT($B22,"yyyymmdd")-20180000,5,1))))</f>
        <v/>
      </c>
      <c r="R22" s="228"/>
      <c r="S22" s="237"/>
      <c r="T22" s="240"/>
      <c r="U22" s="225"/>
      <c r="V22" s="216"/>
      <c r="W22" s="240"/>
      <c r="X22" s="260"/>
      <c r="Y22" s="94"/>
      <c r="Z22" s="243"/>
      <c r="AA22" s="244"/>
      <c r="AB22" s="48"/>
      <c r="AC22" s="48"/>
      <c r="AD22" s="48"/>
      <c r="AE22" s="48"/>
      <c r="AF22" s="48"/>
      <c r="AG22" s="48"/>
      <c r="AH22" s="48"/>
      <c r="AI22" s="47"/>
      <c r="AJ22" s="48"/>
      <c r="AK22" s="48"/>
      <c r="AL22" s="47"/>
      <c r="AM22" s="47"/>
      <c r="AN22" s="47"/>
      <c r="AO22" s="47"/>
      <c r="AP22" s="254"/>
      <c r="AQ22" s="266"/>
      <c r="AR22" s="267"/>
      <c r="AS22" s="267"/>
      <c r="AT22" s="268"/>
      <c r="AU22" s="91"/>
      <c r="AV22" s="52"/>
      <c r="AW22" s="53"/>
      <c r="AX22" s="52"/>
      <c r="AY22" s="53"/>
      <c r="AZ22" s="52"/>
      <c r="BA22" s="54"/>
    </row>
    <row r="23" spans="3:54" ht="9.9499999999999993" customHeight="1" x14ac:dyDescent="0.15">
      <c r="C23" s="234"/>
      <c r="D23" s="300" t="s">
        <v>82</v>
      </c>
      <c r="E23" s="301"/>
      <c r="F23" s="304" t="s">
        <v>83</v>
      </c>
      <c r="G23" s="301"/>
      <c r="H23" s="304" t="s">
        <v>84</v>
      </c>
      <c r="I23" s="306"/>
      <c r="J23" s="283" t="str">
        <f t="shared" si="7"/>
        <v/>
      </c>
      <c r="K23" s="284" t="str">
        <f t="shared" si="7"/>
        <v/>
      </c>
      <c r="L23" s="285" t="str">
        <f t="shared" si="7"/>
        <v/>
      </c>
      <c r="M23" s="216" t="str">
        <f>IF($B23="","",IF((VALUE(TEXT($B23,"yyyymmdd"))-20181001)&lt;0,"×",IF((TEXT($B23,"yyyymmdd")-20180000)&lt;100000,0,LEFT(TEXT($B23,"yyyymmdd")-20180000,1))))</f>
        <v/>
      </c>
      <c r="N23" s="225" t="str">
        <f>IF($B23="","",IF((VALUE(TEXT($B23,"yyyymmdd"))-20181001)&lt;0,"×",IF((TEXT($B23,"yyyymmdd")-20180000)&lt;100000,LEFT(TEXT($B23,"yyyymmdd")-20180000,1),MID(TEXT($B23,"yyyymmdd")-20180000,2,1))))</f>
        <v/>
      </c>
      <c r="O23" s="216" t="str">
        <f>IF($B23="","",IF((VALUE(TEXT($B23,"yyyymmdd"))-20181001)&lt;0,"×",IF((TEXT($B23,"yyyymmdd")-20180000)&lt;100000,MID(TEXT($B23,"yyyymmdd")-20180000,2,1),MID(TEXT($B23,"yyyymmdd")-20180000,3,1))))</f>
        <v/>
      </c>
      <c r="P23" s="225" t="str">
        <f>IF($B23="","",IF((VALUE(TEXT($B23,"yyyymmdd"))-20181001)&lt;0,"×",IF((TEXT($B23,"yyyymmdd")-20180000)&lt;100000,MID(TEXT($B23,"yyyymmdd")-20180000,3,1),MID(TEXT($B23,"yyyymmdd")-20180000,4,1))))</f>
        <v/>
      </c>
      <c r="Q23" s="216" t="str">
        <f>IF($B23="","",IF((VALUE(TEXT($B23,"yyyymmdd"))-20181001)&lt;0,"×",IF((TEXT($B23,"yyyymmdd")-20180000)&lt;100000,MID(TEXT($B23,"yyyymmdd")-20180000,4,1),MID(TEXT($B23,"yyyymmdd")-20180000,5,1))))</f>
        <v/>
      </c>
      <c r="R23" s="228"/>
      <c r="S23" s="237"/>
      <c r="T23" s="240"/>
      <c r="U23" s="225"/>
      <c r="V23" s="216"/>
      <c r="W23" s="240"/>
      <c r="X23" s="260"/>
      <c r="Y23" s="272" t="s">
        <v>42</v>
      </c>
      <c r="Z23" s="246"/>
      <c r="AA23" s="247"/>
      <c r="AB23" s="48"/>
      <c r="AC23" s="48"/>
      <c r="AD23" s="48"/>
      <c r="AE23" s="48"/>
      <c r="AF23" s="48"/>
      <c r="AG23" s="48"/>
      <c r="AH23" s="55"/>
      <c r="AI23" s="55"/>
      <c r="AJ23" s="48"/>
      <c r="AK23" s="48"/>
      <c r="AL23" s="55"/>
      <c r="AM23" s="55"/>
      <c r="AN23" s="55"/>
      <c r="AO23" s="55"/>
      <c r="AP23" s="254"/>
      <c r="AQ23" s="266"/>
      <c r="AR23" s="267"/>
      <c r="AS23" s="267"/>
      <c r="AT23" s="268"/>
      <c r="AU23" s="56"/>
      <c r="AV23" s="57"/>
      <c r="AW23" s="58"/>
      <c r="AX23" s="57"/>
      <c r="AY23" s="58"/>
      <c r="AZ23" s="57"/>
      <c r="BA23" s="54"/>
    </row>
    <row r="24" spans="3:54" ht="9.9499999999999993" customHeight="1" thickBot="1" x14ac:dyDescent="0.2">
      <c r="C24" s="235"/>
      <c r="D24" s="302"/>
      <c r="E24" s="303"/>
      <c r="F24" s="305"/>
      <c r="G24" s="303"/>
      <c r="H24" s="305"/>
      <c r="I24" s="307"/>
      <c r="J24" s="286" t="str">
        <f t="shared" si="7"/>
        <v/>
      </c>
      <c r="K24" s="287" t="str">
        <f t="shared" si="7"/>
        <v/>
      </c>
      <c r="L24" s="288" t="str">
        <f t="shared" si="7"/>
        <v/>
      </c>
      <c r="M24" s="217" t="str">
        <f>IF($B24="","",IF((VALUE(TEXT($B24,"yyyymmdd"))-20181001)&lt;0,"×",IF((TEXT($B24,"yyyymmdd")-20180000)&lt;100000,0,LEFT(TEXT($B24,"yyyymmdd")-20180000,1))))</f>
        <v/>
      </c>
      <c r="N24" s="226" t="str">
        <f>IF($B24="","",IF((VALUE(TEXT($B24,"yyyymmdd"))-20181001)&lt;0,"×",IF((TEXT($B24,"yyyymmdd")-20180000)&lt;100000,LEFT(TEXT($B24,"yyyymmdd")-20180000,1),MID(TEXT($B24,"yyyymmdd")-20180000,2,1))))</f>
        <v/>
      </c>
      <c r="O24" s="217" t="str">
        <f>IF($B24="","",IF((VALUE(TEXT($B24,"yyyymmdd"))-20181001)&lt;0,"×",IF((TEXT($B24,"yyyymmdd")-20180000)&lt;100000,MID(TEXT($B24,"yyyymmdd")-20180000,2,1),MID(TEXT($B24,"yyyymmdd")-20180000,3,1))))</f>
        <v/>
      </c>
      <c r="P24" s="226" t="str">
        <f>IF($B24="","",IF((VALUE(TEXT($B24,"yyyymmdd"))-20181001)&lt;0,"×",IF((TEXT($B24,"yyyymmdd")-20180000)&lt;100000,MID(TEXT($B24,"yyyymmdd")-20180000,3,1),MID(TEXT($B24,"yyyymmdd")-20180000,4,1))))</f>
        <v/>
      </c>
      <c r="Q24" s="217" t="str">
        <f>IF($B24="","",IF((VALUE(TEXT($B24,"yyyymmdd"))-20181001)&lt;0,"×",IF((TEXT($B24,"yyyymmdd")-20180000)&lt;100000,MID(TEXT($B24,"yyyymmdd")-20180000,4,1),MID(TEXT($B24,"yyyymmdd")-20180000,5,1))))</f>
        <v/>
      </c>
      <c r="R24" s="229"/>
      <c r="S24" s="238"/>
      <c r="T24" s="241"/>
      <c r="U24" s="226"/>
      <c r="V24" s="217"/>
      <c r="W24" s="241"/>
      <c r="X24" s="261"/>
      <c r="Y24" s="273"/>
      <c r="Z24" s="248"/>
      <c r="AA24" s="247"/>
      <c r="AB24" s="48"/>
      <c r="AC24" s="48"/>
      <c r="AD24" s="48"/>
      <c r="AE24" s="48"/>
      <c r="AF24" s="48"/>
      <c r="AG24" s="48"/>
      <c r="AH24" s="55"/>
      <c r="AI24" s="55"/>
      <c r="AJ24" s="48"/>
      <c r="AK24" s="48"/>
      <c r="AL24" s="55"/>
      <c r="AM24" s="55"/>
      <c r="AN24" s="55"/>
      <c r="AO24" s="55"/>
      <c r="AP24" s="255"/>
      <c r="AQ24" s="269"/>
      <c r="AR24" s="270"/>
      <c r="AS24" s="270"/>
      <c r="AT24" s="271"/>
      <c r="AU24" s="59"/>
      <c r="AV24" s="60"/>
      <c r="AW24" s="61"/>
      <c r="AX24" s="60"/>
      <c r="AY24" s="61"/>
      <c r="AZ24" s="60"/>
      <c r="BA24" s="62"/>
    </row>
    <row r="25" spans="3:54" ht="5.0999999999999996" customHeight="1" thickBot="1" x14ac:dyDescent="0.2">
      <c r="C25" s="63"/>
      <c r="D25" s="64"/>
      <c r="E25" s="64"/>
      <c r="F25" s="64"/>
      <c r="G25" s="65"/>
      <c r="H25" s="66"/>
      <c r="I25" s="67"/>
      <c r="J25" s="67"/>
      <c r="K25" s="68"/>
      <c r="L25" s="68"/>
      <c r="M25" s="65"/>
      <c r="N25" s="65"/>
      <c r="O25" s="65"/>
      <c r="P25" s="65"/>
      <c r="Q25" s="65"/>
      <c r="R25" s="65"/>
      <c r="S25" s="69"/>
      <c r="T25" s="70"/>
      <c r="U25" s="70"/>
      <c r="V25" s="70"/>
      <c r="W25" s="70"/>
      <c r="X25" s="70"/>
      <c r="Y25" s="70"/>
      <c r="Z25" s="70"/>
      <c r="AA25" s="70"/>
      <c r="AB25" s="71"/>
      <c r="AC25" s="71"/>
      <c r="AD25" s="71"/>
      <c r="AE25" s="71"/>
      <c r="AF25" s="71"/>
      <c r="AG25" s="71"/>
      <c r="AH25" s="72"/>
      <c r="AI25" s="72"/>
      <c r="AJ25" s="72"/>
      <c r="AK25" s="72"/>
      <c r="AL25" s="72"/>
      <c r="AM25" s="72"/>
      <c r="AN25" s="73"/>
      <c r="AO25" s="74"/>
      <c r="AP25" s="74"/>
      <c r="AQ25" s="74"/>
      <c r="AR25" s="74"/>
      <c r="AS25" s="74"/>
      <c r="AT25" s="74"/>
      <c r="AU25" s="72"/>
      <c r="AV25" s="75"/>
      <c r="AW25" s="75"/>
      <c r="AX25" s="75"/>
      <c r="AY25" s="75"/>
      <c r="AZ25" s="75"/>
      <c r="BA25" s="75"/>
    </row>
    <row r="26" spans="3:54" ht="12.75" customHeight="1" x14ac:dyDescent="0.15">
      <c r="C26" s="32" t="s">
        <v>85</v>
      </c>
      <c r="D26" s="230" t="s">
        <v>28</v>
      </c>
      <c r="E26" s="231"/>
      <c r="F26" s="231"/>
      <c r="G26" s="231"/>
      <c r="H26" s="231"/>
      <c r="I26" s="231"/>
      <c r="J26" s="231"/>
      <c r="K26" s="231"/>
      <c r="L26" s="231"/>
      <c r="M26" s="232"/>
      <c r="N26" s="200" t="s">
        <v>29</v>
      </c>
      <c r="O26" s="201"/>
      <c r="P26" s="201"/>
      <c r="Q26" s="201"/>
      <c r="R26" s="201"/>
      <c r="S26" s="201"/>
      <c r="T26" s="201"/>
      <c r="U26" s="201"/>
      <c r="V26" s="201"/>
      <c r="W26" s="201"/>
      <c r="X26" s="201"/>
      <c r="Y26" s="201"/>
      <c r="Z26" s="201"/>
      <c r="AA26" s="201"/>
      <c r="AB26" s="201"/>
      <c r="AC26" s="201"/>
      <c r="AD26" s="201"/>
      <c r="AE26" s="202"/>
      <c r="AF26" s="313" t="s">
        <v>31</v>
      </c>
      <c r="AG26" s="314"/>
      <c r="AH26" s="315"/>
      <c r="AI26" s="200" t="s">
        <v>30</v>
      </c>
      <c r="AJ26" s="201"/>
      <c r="AK26" s="201"/>
      <c r="AL26" s="201"/>
      <c r="AM26" s="201"/>
      <c r="AN26" s="201"/>
      <c r="AO26" s="201"/>
      <c r="AP26" s="201"/>
      <c r="AQ26" s="202"/>
      <c r="AR26" s="230" t="s">
        <v>32</v>
      </c>
      <c r="AS26" s="231"/>
      <c r="AT26" s="231"/>
      <c r="AU26" s="231"/>
      <c r="AV26" s="231"/>
      <c r="AW26" s="231"/>
      <c r="AX26" s="231"/>
      <c r="AY26" s="231"/>
      <c r="AZ26" s="231"/>
      <c r="BA26" s="232"/>
      <c r="BB26" s="33"/>
    </row>
    <row r="27" spans="3:54" ht="9.9499999999999993" customHeight="1" x14ac:dyDescent="0.15">
      <c r="C27" s="233">
        <v>2</v>
      </c>
      <c r="D27" s="236" t="str">
        <f>IF(入力!E16="","",LEFT(RIGHT(CONCATENATE("          ",入力!E16),10),1))</f>
        <v/>
      </c>
      <c r="E27" s="239" t="str">
        <f>IF(入力!E16="","",MID(RIGHT(CONCATENATE("          ",入力!E16),10),2,1))</f>
        <v/>
      </c>
      <c r="F27" s="239" t="str">
        <f>IF(入力!E16="","",MID(RIGHT(CONCATENATE("          ",入力!E16),10),3,1))</f>
        <v/>
      </c>
      <c r="G27" s="239" t="str">
        <f>IF(入力!E16="","",MID(RIGHT(CONCATENATE("          ",入力!E16),10),4,1))</f>
        <v/>
      </c>
      <c r="H27" s="239" t="str">
        <f>IF(入力!E16="","",MID(RIGHT(CONCATENATE("          ",入力!E16),10),5,1))</f>
        <v/>
      </c>
      <c r="I27" s="239" t="str">
        <f>IF(入力!E16="","",MID(RIGHT(CONCATENATE("          ",入力!E16),10),6,1))</f>
        <v/>
      </c>
      <c r="J27" s="239" t="str">
        <f>IF(入力!E16="","",MID(RIGHT(CONCATENATE("          ",入力!E16),10),7,1))</f>
        <v/>
      </c>
      <c r="K27" s="239" t="str">
        <f>IF(入力!E16="","",MID(RIGHT(CONCATENATE("          ",入力!E16),10),8,1))</f>
        <v/>
      </c>
      <c r="L27" s="239" t="str">
        <f>IF(入力!E16="","",MID(RIGHT(CONCATENATE("          ",入力!E16),10),9,1))</f>
        <v/>
      </c>
      <c r="M27" s="227" t="str">
        <f>IF(入力!E16="","",RIGHT(RIGHT(CONCATENATE("          ",入力!E16),10),1))</f>
        <v/>
      </c>
      <c r="N27" s="34" t="s">
        <v>33</v>
      </c>
      <c r="O27" s="218" t="str">
        <f>IF(入力!H16="","",入力!H16)</f>
        <v/>
      </c>
      <c r="P27" s="218"/>
      <c r="Q27" s="218"/>
      <c r="R27" s="218"/>
      <c r="S27" s="218"/>
      <c r="T27" s="218"/>
      <c r="U27" s="218"/>
      <c r="V27" s="219"/>
      <c r="W27" s="35"/>
      <c r="X27" s="218" t="str">
        <f>IF(入力!I16="","",入力!I16)</f>
        <v/>
      </c>
      <c r="Y27" s="218"/>
      <c r="Z27" s="218"/>
      <c r="AA27" s="218"/>
      <c r="AB27" s="218"/>
      <c r="AC27" s="218"/>
      <c r="AD27" s="218"/>
      <c r="AE27" s="222"/>
      <c r="AF27" s="281" t="str">
        <f>IF(入力!J16="","",IF(入力!J16="男","5 ：男",IF(入力!J16="女","6 ：女","error")))</f>
        <v/>
      </c>
      <c r="AG27" s="218"/>
      <c r="AH27" s="222"/>
      <c r="AI27" s="281" t="str">
        <f>IF(入力!K16="","",IF((VALUE(TEXT(入力!K16,"yyyymmdd"))-20190501)&gt;=0,"令和",IF((VALUE(TEXT(入力!K16,"yyyymmdd"))-19890108)&gt;=0,"平成","昭和")))</f>
        <v/>
      </c>
      <c r="AJ27" s="218" t="str">
        <f t="shared" ref="AI27:AK32" si="8">IF($B27="","",IF((VALUE(TEXT($B27,"yyyymmdd"))-20190501)&gt;=0,"9 ： 令和",IF((VALUE(TEXT($B27,"yyyymmdd"))-19890108)&gt;=0,"7 ： 平成","5 ： 昭和")))</f>
        <v/>
      </c>
      <c r="AK27" s="282" t="str">
        <f t="shared" si="8"/>
        <v/>
      </c>
      <c r="AL27" s="215" t="str">
        <f>IF(入力!K16="","",IF((VALUE(TEXT(入力!K16,"yyyymmdd"))-20190501)&lt;0,LEFT(IF((VALUE(TEXT(入力!K16,"yyyymmdd"))-19890108)&gt;=0,RIGHT(CONCATENATE("0",TEXT(入力!K16,"yyyymmdd")-19880000),6),TEXT(入力!K16,"yyyymmdd")-19250000),1),IF((TEXT(入力!K16,"yyyymmdd")-20180000)&lt;100000,0,LEFT(TEXT(入力!K16,"yyyymmdd")-20180000,1))))</f>
        <v/>
      </c>
      <c r="AM27" s="224" t="str">
        <f>IF(入力!K16="","",IF((VALUE(TEXT(入力!K16,"yyyymmdd"))-20190501)&lt;0,MID(IF((VALUE(TEXT(入力!K16,"yyyymmdd"))-19890108)&gt;=0,RIGHT(CONCATENATE("0",TEXT(入力!K16,"yyyymmdd")-19880000),6),TEXT(入力!K16,"yyyymmdd")-19250000),2,1),IF((TEXT(入力!K16,"yyyymmdd")-20180000)&lt;100000,LEFT(TEXT(入力!K16,"yyyymmdd")-20180000,1),MID(TEXT(入力!K16,"yyyymmdd")-20180000,2,1))))</f>
        <v/>
      </c>
      <c r="AN27" s="215" t="str">
        <f>IF(入力!K16="","",IF((VALUE(TEXT(入力!K16,"yyyymmdd"))-20190501)&lt;0,MID(IF((VALUE(TEXT(入力!K16,"yyyymmdd"))-19890108)&gt;=0,RIGHT(CONCATENATE("0",TEXT(入力!K16,"yyyymmdd")-19880000),6),TEXT(入力!K16,"yyyymmdd")-19250000),3,1),IF((TEXT(入力!K16,"yyyymmdd")-20180000)&lt;100000,MID(TEXT(入力!K16,"yyyymmdd")-20180000,2,1),MID(TEXT(入力!K16,"yyyymmdd")-20180000,3,1))))</f>
        <v/>
      </c>
      <c r="AO27" s="224" t="str">
        <f>IF(入力!K16="","",IF((VALUE(TEXT(入力!K16,"yyyymmdd"))-20190501)&lt;0,MID(IF((VALUE(TEXT(入力!K16,"yyyymmdd"))-19890108)&gt;=0,RIGHT(CONCATENATE("0",TEXT(入力!K16,"yyyymmdd")-19880000),6),TEXT(入力!K16,"yyyymmdd")-19250000),4,1),IF((TEXT(入力!K16,"yyyymmdd")-20180000)&lt;100000,MID(TEXT(入力!K16,"yyyymmdd")-20180000,3,1),MID(TEXT(入力!K16,"yyyymmdd")-20180000,4,1))))</f>
        <v/>
      </c>
      <c r="AP27" s="215" t="str">
        <f>IF(入力!K16="","",IF((VALUE(TEXT(入力!K16,"yyyymmdd"))-20190501)&lt;0,MID(IF((VALUE(TEXT(入力!K16,"yyyymmdd"))-19890108)&gt;=0,RIGHT(CONCATENATE("0",TEXT(入力!K16,"yyyymmdd")-19880000),6),TEXT(入力!K16,"yyyymmdd")-19250000),5,1),IF((TEXT(入力!K16,"yyyymmdd")-20180000)&lt;100000,MID(TEXT(入力!K16,"yyyymmdd")-20180000,4,1),MID(TEXT(入力!K16,"yyyymmdd")-20180000,5,1))))</f>
        <v/>
      </c>
      <c r="AQ27" s="227" t="str">
        <f>IF(入力!K16="","",IF((VALUE(TEXT(入力!K16,"yyyymmdd"))-20190501)&lt;0,RIGHT(IF((VALUE(TEXT(入力!K16,"yyyymmdd"))-19890108)&gt;=0,RIGHT(CONCATENATE("0",TEXT(入力!K16,"yyyymmdd")-19880000),6),TEXT(入力!K16,"yyyymmdd")-19250000),1),RIGHT(TEXT(入力!K16,"yyyymmdd")-20180000,1)))</f>
        <v/>
      </c>
      <c r="AR27" s="236" t="str">
        <f>IF(入力!L16="","",LEFT(入力!L16,1))</f>
        <v/>
      </c>
      <c r="AS27" s="239" t="str">
        <f>IF(入力!L16="","",MID(入力!L16,2,1))</f>
        <v/>
      </c>
      <c r="AT27" s="239" t="str">
        <f>IF(入力!L16="","",MID(入力!L16,3,1))</f>
        <v/>
      </c>
      <c r="AU27" s="224" t="str">
        <f>IF(入力!L16="","",RIGHT(入力!L16,1))</f>
        <v/>
      </c>
      <c r="AV27" s="215" t="str">
        <f>IF(入力!N16="","",LEFT(入力!N16,1))</f>
        <v/>
      </c>
      <c r="AW27" s="239" t="str">
        <f>IF(入力!N16="","",MID(入力!N16,2,1))</f>
        <v/>
      </c>
      <c r="AX27" s="239" t="str">
        <f>IF(入力!N16="","",MID(入力!N16,3,1))</f>
        <v/>
      </c>
      <c r="AY27" s="239" t="str">
        <f>IF(入力!N16="","",MID(入力!N16,4,1))</f>
        <v/>
      </c>
      <c r="AZ27" s="239" t="str">
        <f>IF(入力!N16="","",MID(入力!N16,5,1))</f>
        <v/>
      </c>
      <c r="BA27" s="227" t="str">
        <f>IF(入力!N16="","",RIGHT(入力!N16,1))</f>
        <v/>
      </c>
      <c r="BB27" s="36"/>
    </row>
    <row r="28" spans="3:54" ht="9.9499999999999993" customHeight="1" x14ac:dyDescent="0.15">
      <c r="C28" s="234"/>
      <c r="D28" s="237"/>
      <c r="E28" s="240"/>
      <c r="F28" s="240"/>
      <c r="G28" s="240"/>
      <c r="H28" s="240"/>
      <c r="I28" s="240"/>
      <c r="J28" s="240"/>
      <c r="K28" s="240"/>
      <c r="L28" s="240"/>
      <c r="M28" s="228"/>
      <c r="N28" s="37"/>
      <c r="O28" s="220"/>
      <c r="P28" s="220"/>
      <c r="Q28" s="220"/>
      <c r="R28" s="220"/>
      <c r="S28" s="220"/>
      <c r="T28" s="220"/>
      <c r="U28" s="220"/>
      <c r="V28" s="221"/>
      <c r="W28" s="38"/>
      <c r="X28" s="220"/>
      <c r="Y28" s="220"/>
      <c r="Z28" s="220"/>
      <c r="AA28" s="220"/>
      <c r="AB28" s="220"/>
      <c r="AC28" s="220"/>
      <c r="AD28" s="220"/>
      <c r="AE28" s="223"/>
      <c r="AF28" s="283"/>
      <c r="AG28" s="284"/>
      <c r="AH28" s="298"/>
      <c r="AI28" s="283" t="str">
        <f t="shared" si="8"/>
        <v/>
      </c>
      <c r="AJ28" s="284" t="str">
        <f t="shared" si="8"/>
        <v/>
      </c>
      <c r="AK28" s="285" t="str">
        <f t="shared" si="8"/>
        <v/>
      </c>
      <c r="AL28" s="216" t="str">
        <f t="shared" ref="AL28:AL32" si="9">IF($B28="","",IF((VALUE(TEXT(AK28,"yyyymmdd"))-20190501)&lt;0,LEFT(IF((VALUE(TEXT(AK28,"yyyymmdd"))-19890108)&gt;=0,RIGHT(CONCATENATE("0",TEXT($B28,"yyyymmdd")-19880000),6),TEXT($B28,"yyyymmdd")-19250000),1),IF((TEXT($B28,"yyyymmdd")-20180000)&lt;100000,0,LEFT(TEXT($B28,"yyyymmdd")-20180000,1))))</f>
        <v/>
      </c>
      <c r="AM28" s="225" t="str">
        <f t="shared" ref="AM28:AM32" si="10">IF($B28="","",IF((VALUE(TEXT(AK28,"yyyymmdd"))-20190501)&lt;0,MID(IF((VALUE(TEXT($B28,"yyyymmdd"))-19890108)&gt;=0,RIGHT(CONCATENATE("0",TEXT($B28,"yyyymmdd")-19880000),6),TEXT($B28,"yyyymmdd")-19250000),2,1),IF((TEXT($B28,"yyyymmdd")-20180000)&lt;100000,LEFT(TEXT($B28,"yyyymmdd")-20180000,1),MID(TEXT($B28,"yyyymmdd")-20180000,2,1))))</f>
        <v/>
      </c>
      <c r="AN28" s="216" t="str">
        <f t="shared" ref="AN28:AN32" si="11">IF($B28="","",IF((VALUE(TEXT(AK28,"yyyymmdd"))-20190501)&lt;0,MID(IF((VALUE(TEXT($B28,"yyyymmdd"))-19890108)&gt;=0,RIGHT(CONCATENATE("0",TEXT($B28,"yyyymmdd")-19880000),6),TEXT($B28,"yyyymmdd")-19250000),3,1),IF((TEXT($B28,"yyyymmdd")-20180000)&lt;100000,MID(TEXT($B28,"yyyymmdd")-20180000,2,1),MID(TEXT($B28,"yyyymmdd")-20180000,3,1))))</f>
        <v/>
      </c>
      <c r="AO28" s="225" t="str">
        <f t="shared" ref="AO28:AO32" si="12">IF($B28="","",IF((VALUE(TEXT(AK28,"yyyymmdd"))-20190501)&lt;0,MID(IF((VALUE(TEXT($B28,"yyyymmdd"))-19890108)&gt;=0,RIGHT(CONCATENATE("0",TEXT($B28,"yyyymmdd")-19880000),6),TEXT($B28,"yyyymmdd")-19250000),4,1),IF((TEXT($B28,"yyyymmdd")-20180000)&lt;100000,MID(TEXT($B28,"yyyymmdd")-20180000,3,1),MID(TEXT($B28,"yyyymmdd")-20180000,4,1))))</f>
        <v/>
      </c>
      <c r="AP28" s="216" t="str">
        <f t="shared" ref="AP28:AP32" si="13">IF($B28="","",IF((VALUE(TEXT(AK28,"yyyymmdd"))-20190501)&lt;0,MID(IF((VALUE(TEXT($B28,"yyyymmdd"))-19890108)&gt;=0,RIGHT(CONCATENATE("0",TEXT($B28,"yyyymmdd")-19880000),6),TEXT($B28,"yyyymmdd")-19250000),5,1),IF((TEXT($B28,"yyyymmdd")-20180000)&lt;100000,MID(TEXT($B28,"yyyymmdd")-20180000,4,1),MID(TEXT($B28,"yyyymmdd")-20180000,5,1))))</f>
        <v/>
      </c>
      <c r="AQ28" s="228" t="str">
        <f t="shared" ref="AQ28:AQ32" si="14">IF($B28="","",IF((VALUE(TEXT(AK28,"yyyymmdd"))-20190501)&lt;0,RIGHT(IF((VALUE(TEXT($B28,"yyyymmdd"))-19890108)&gt;=0,RIGHT(CONCATENATE("0",TEXT($B28,"yyyymmdd")-19880000),6),TEXT($B28,"yyyymmdd")-19250000),1),RIGHT(TEXT($B28,"yyyymmdd")-20180000,1)))</f>
        <v/>
      </c>
      <c r="AR28" s="237"/>
      <c r="AS28" s="240"/>
      <c r="AT28" s="240"/>
      <c r="AU28" s="225"/>
      <c r="AV28" s="216"/>
      <c r="AW28" s="240"/>
      <c r="AX28" s="240"/>
      <c r="AY28" s="240"/>
      <c r="AZ28" s="240"/>
      <c r="BA28" s="228"/>
      <c r="BB28" s="36"/>
    </row>
    <row r="29" spans="3:54" ht="9.9499999999999993" customHeight="1" x14ac:dyDescent="0.15">
      <c r="C29" s="234"/>
      <c r="D29" s="237"/>
      <c r="E29" s="240"/>
      <c r="F29" s="240"/>
      <c r="G29" s="240"/>
      <c r="H29" s="240"/>
      <c r="I29" s="240"/>
      <c r="J29" s="240"/>
      <c r="K29" s="240"/>
      <c r="L29" s="240"/>
      <c r="M29" s="228"/>
      <c r="N29" s="34" t="s">
        <v>34</v>
      </c>
      <c r="O29" s="289" t="str">
        <f>IF(入力!F16="","",入力!F16)</f>
        <v/>
      </c>
      <c r="P29" s="289"/>
      <c r="Q29" s="289"/>
      <c r="R29" s="289"/>
      <c r="S29" s="289"/>
      <c r="T29" s="289"/>
      <c r="U29" s="289"/>
      <c r="V29" s="290"/>
      <c r="W29" s="39" t="s">
        <v>35</v>
      </c>
      <c r="X29" s="289" t="str">
        <f>IF(入力!G16="","",入力!G16)</f>
        <v/>
      </c>
      <c r="Y29" s="289"/>
      <c r="Z29" s="289"/>
      <c r="AA29" s="289"/>
      <c r="AB29" s="289"/>
      <c r="AC29" s="289"/>
      <c r="AD29" s="289"/>
      <c r="AE29" s="295"/>
      <c r="AF29" s="283"/>
      <c r="AG29" s="284"/>
      <c r="AH29" s="298"/>
      <c r="AI29" s="283" t="str">
        <f t="shared" si="8"/>
        <v/>
      </c>
      <c r="AJ29" s="284" t="str">
        <f t="shared" si="8"/>
        <v/>
      </c>
      <c r="AK29" s="285" t="str">
        <f t="shared" si="8"/>
        <v/>
      </c>
      <c r="AL29" s="216" t="str">
        <f t="shared" si="9"/>
        <v/>
      </c>
      <c r="AM29" s="225" t="str">
        <f t="shared" si="10"/>
        <v/>
      </c>
      <c r="AN29" s="216" t="str">
        <f t="shared" si="11"/>
        <v/>
      </c>
      <c r="AO29" s="225" t="str">
        <f t="shared" si="12"/>
        <v/>
      </c>
      <c r="AP29" s="216" t="str">
        <f t="shared" si="13"/>
        <v/>
      </c>
      <c r="AQ29" s="228" t="str">
        <f t="shared" si="14"/>
        <v/>
      </c>
      <c r="AR29" s="237"/>
      <c r="AS29" s="240"/>
      <c r="AT29" s="240"/>
      <c r="AU29" s="225"/>
      <c r="AV29" s="216"/>
      <c r="AW29" s="240"/>
      <c r="AX29" s="240"/>
      <c r="AY29" s="240"/>
      <c r="AZ29" s="240"/>
      <c r="BA29" s="228"/>
      <c r="BB29" s="40"/>
    </row>
    <row r="30" spans="3:54" ht="9.9499999999999993" customHeight="1" x14ac:dyDescent="0.15">
      <c r="C30" s="234"/>
      <c r="D30" s="237"/>
      <c r="E30" s="240"/>
      <c r="F30" s="240"/>
      <c r="G30" s="240"/>
      <c r="H30" s="240"/>
      <c r="I30" s="240"/>
      <c r="J30" s="240"/>
      <c r="K30" s="240"/>
      <c r="L30" s="240"/>
      <c r="M30" s="228"/>
      <c r="N30" s="34"/>
      <c r="O30" s="291"/>
      <c r="P30" s="291"/>
      <c r="Q30" s="291"/>
      <c r="R30" s="291"/>
      <c r="S30" s="291"/>
      <c r="T30" s="291"/>
      <c r="U30" s="291"/>
      <c r="V30" s="292"/>
      <c r="W30" s="39"/>
      <c r="X30" s="291"/>
      <c r="Y30" s="291"/>
      <c r="Z30" s="291"/>
      <c r="AA30" s="291"/>
      <c r="AB30" s="291"/>
      <c r="AC30" s="291"/>
      <c r="AD30" s="291"/>
      <c r="AE30" s="296"/>
      <c r="AF30" s="283"/>
      <c r="AG30" s="284"/>
      <c r="AH30" s="298"/>
      <c r="AI30" s="283" t="str">
        <f t="shared" si="8"/>
        <v/>
      </c>
      <c r="AJ30" s="284" t="str">
        <f t="shared" si="8"/>
        <v/>
      </c>
      <c r="AK30" s="285" t="str">
        <f t="shared" si="8"/>
        <v/>
      </c>
      <c r="AL30" s="216" t="str">
        <f t="shared" si="9"/>
        <v/>
      </c>
      <c r="AM30" s="225" t="str">
        <f t="shared" si="10"/>
        <v/>
      </c>
      <c r="AN30" s="216" t="str">
        <f t="shared" si="11"/>
        <v/>
      </c>
      <c r="AO30" s="225" t="str">
        <f t="shared" si="12"/>
        <v/>
      </c>
      <c r="AP30" s="216" t="str">
        <f t="shared" si="13"/>
        <v/>
      </c>
      <c r="AQ30" s="228" t="str">
        <f t="shared" si="14"/>
        <v/>
      </c>
      <c r="AR30" s="237"/>
      <c r="AS30" s="240"/>
      <c r="AT30" s="240"/>
      <c r="AU30" s="225"/>
      <c r="AV30" s="216"/>
      <c r="AW30" s="240"/>
      <c r="AX30" s="240"/>
      <c r="AY30" s="240"/>
      <c r="AZ30" s="240"/>
      <c r="BA30" s="228"/>
      <c r="BB30" s="40"/>
    </row>
    <row r="31" spans="3:54" ht="9.9499999999999993" customHeight="1" x14ac:dyDescent="0.15">
      <c r="C31" s="234"/>
      <c r="D31" s="237"/>
      <c r="E31" s="240"/>
      <c r="F31" s="240"/>
      <c r="G31" s="240"/>
      <c r="H31" s="240"/>
      <c r="I31" s="240"/>
      <c r="J31" s="240"/>
      <c r="K31" s="240"/>
      <c r="L31" s="240"/>
      <c r="M31" s="228"/>
      <c r="N31" s="34"/>
      <c r="O31" s="291"/>
      <c r="P31" s="291"/>
      <c r="Q31" s="291"/>
      <c r="R31" s="291"/>
      <c r="S31" s="291"/>
      <c r="T31" s="291"/>
      <c r="U31" s="291"/>
      <c r="V31" s="292"/>
      <c r="W31" s="39"/>
      <c r="X31" s="291"/>
      <c r="Y31" s="291"/>
      <c r="Z31" s="291"/>
      <c r="AA31" s="291"/>
      <c r="AB31" s="291"/>
      <c r="AC31" s="291"/>
      <c r="AD31" s="291"/>
      <c r="AE31" s="296"/>
      <c r="AF31" s="283"/>
      <c r="AG31" s="284"/>
      <c r="AH31" s="298"/>
      <c r="AI31" s="283" t="str">
        <f t="shared" si="8"/>
        <v/>
      </c>
      <c r="AJ31" s="284" t="str">
        <f t="shared" si="8"/>
        <v/>
      </c>
      <c r="AK31" s="285" t="str">
        <f t="shared" si="8"/>
        <v/>
      </c>
      <c r="AL31" s="216" t="str">
        <f t="shared" si="9"/>
        <v/>
      </c>
      <c r="AM31" s="225" t="str">
        <f t="shared" si="10"/>
        <v/>
      </c>
      <c r="AN31" s="216" t="str">
        <f t="shared" si="11"/>
        <v/>
      </c>
      <c r="AO31" s="225" t="str">
        <f t="shared" si="12"/>
        <v/>
      </c>
      <c r="AP31" s="216" t="str">
        <f t="shared" si="13"/>
        <v/>
      </c>
      <c r="AQ31" s="228" t="str">
        <f t="shared" si="14"/>
        <v/>
      </c>
      <c r="AR31" s="237"/>
      <c r="AS31" s="240"/>
      <c r="AT31" s="240"/>
      <c r="AU31" s="225"/>
      <c r="AV31" s="216"/>
      <c r="AW31" s="240"/>
      <c r="AX31" s="240"/>
      <c r="AY31" s="240"/>
      <c r="AZ31" s="240"/>
      <c r="BA31" s="228"/>
      <c r="BB31" s="40"/>
    </row>
    <row r="32" spans="3:54" ht="9.9499999999999993" customHeight="1" thickBot="1" x14ac:dyDescent="0.2">
      <c r="C32" s="234"/>
      <c r="D32" s="238"/>
      <c r="E32" s="241"/>
      <c r="F32" s="241"/>
      <c r="G32" s="241"/>
      <c r="H32" s="241"/>
      <c r="I32" s="241"/>
      <c r="J32" s="241"/>
      <c r="K32" s="241"/>
      <c r="L32" s="241"/>
      <c r="M32" s="229"/>
      <c r="N32" s="41"/>
      <c r="O32" s="293"/>
      <c r="P32" s="293"/>
      <c r="Q32" s="293"/>
      <c r="R32" s="293"/>
      <c r="S32" s="293"/>
      <c r="T32" s="293"/>
      <c r="U32" s="293"/>
      <c r="V32" s="294"/>
      <c r="W32" s="42"/>
      <c r="X32" s="293"/>
      <c r="Y32" s="293"/>
      <c r="Z32" s="293"/>
      <c r="AA32" s="293"/>
      <c r="AB32" s="293"/>
      <c r="AC32" s="293"/>
      <c r="AD32" s="293"/>
      <c r="AE32" s="297"/>
      <c r="AF32" s="286"/>
      <c r="AG32" s="287"/>
      <c r="AH32" s="299"/>
      <c r="AI32" s="286" t="str">
        <f t="shared" si="8"/>
        <v/>
      </c>
      <c r="AJ32" s="287" t="str">
        <f t="shared" si="8"/>
        <v/>
      </c>
      <c r="AK32" s="288" t="str">
        <f t="shared" si="8"/>
        <v/>
      </c>
      <c r="AL32" s="217" t="str">
        <f t="shared" si="9"/>
        <v/>
      </c>
      <c r="AM32" s="226" t="str">
        <f t="shared" si="10"/>
        <v/>
      </c>
      <c r="AN32" s="217" t="str">
        <f t="shared" si="11"/>
        <v/>
      </c>
      <c r="AO32" s="226" t="str">
        <f t="shared" si="12"/>
        <v/>
      </c>
      <c r="AP32" s="217" t="str">
        <f t="shared" si="13"/>
        <v/>
      </c>
      <c r="AQ32" s="229" t="str">
        <f t="shared" si="14"/>
        <v/>
      </c>
      <c r="AR32" s="238"/>
      <c r="AS32" s="241"/>
      <c r="AT32" s="241"/>
      <c r="AU32" s="226"/>
      <c r="AV32" s="217"/>
      <c r="AW32" s="241"/>
      <c r="AX32" s="241"/>
      <c r="AY32" s="241"/>
      <c r="AZ32" s="241"/>
      <c r="BA32" s="229"/>
      <c r="BB32" s="43"/>
    </row>
    <row r="33" spans="3:54" ht="12.75" customHeight="1" x14ac:dyDescent="0.15">
      <c r="C33" s="234"/>
      <c r="D33" s="200" t="s">
        <v>37</v>
      </c>
      <c r="E33" s="201"/>
      <c r="F33" s="201"/>
      <c r="G33" s="201"/>
      <c r="H33" s="201"/>
      <c r="I33" s="201"/>
      <c r="J33" s="200" t="s">
        <v>97</v>
      </c>
      <c r="K33" s="201"/>
      <c r="L33" s="201"/>
      <c r="M33" s="201"/>
      <c r="N33" s="201"/>
      <c r="O33" s="201"/>
      <c r="P33" s="201"/>
      <c r="Q33" s="201"/>
      <c r="R33" s="202"/>
      <c r="S33" s="200" t="s">
        <v>36</v>
      </c>
      <c r="T33" s="201"/>
      <c r="U33" s="201"/>
      <c r="V33" s="201"/>
      <c r="W33" s="201"/>
      <c r="X33" s="201"/>
      <c r="Y33" s="202"/>
      <c r="Z33" s="44"/>
      <c r="AA33" s="45"/>
      <c r="AI33" s="46"/>
      <c r="AL33" s="46"/>
      <c r="AM33" s="46"/>
      <c r="AN33" s="46"/>
      <c r="AO33" s="46"/>
      <c r="AP33" s="253" t="s">
        <v>38</v>
      </c>
      <c r="AQ33" s="256" t="s">
        <v>86</v>
      </c>
      <c r="AR33" s="257"/>
      <c r="AS33" s="257"/>
      <c r="AT33" s="258"/>
      <c r="AU33" s="249" t="s">
        <v>87</v>
      </c>
      <c r="AV33" s="250"/>
      <c r="AW33" s="250"/>
      <c r="AX33" s="250"/>
      <c r="AY33" s="251"/>
      <c r="AZ33" s="250"/>
      <c r="BA33" s="252"/>
    </row>
    <row r="34" spans="3:54" ht="9.9499999999999993" customHeight="1" x14ac:dyDescent="0.15">
      <c r="C34" s="234"/>
      <c r="D34" s="308" t="s">
        <v>39</v>
      </c>
      <c r="E34" s="309"/>
      <c r="F34" s="311" t="s">
        <v>40</v>
      </c>
      <c r="G34" s="309"/>
      <c r="H34" s="277" t="s">
        <v>41</v>
      </c>
      <c r="I34" s="278"/>
      <c r="J34" s="281" t="str">
        <f>IF(入力!P16="","",IF((VALUE(TEXT(入力!P16,"yyyymmdd"))-20190501)&gt;=0,"令和",IF((VALUE(TEXT(入力!P16,"yyyymmdd"))-19890108)&gt;=0,"平成","昭和")))</f>
        <v/>
      </c>
      <c r="K34" s="218" t="str">
        <f t="shared" ref="J34:L38" si="15">IF($B34="","",IF((VALUE(TEXT($B34,"yyyymmdd"))-20190501)&gt;=0,"9 ： 令和",IF((VALUE(TEXT($B34,"yyyymmdd"))-19890108)&gt;=0,"7 ： 平成","5 ： 昭和")))</f>
        <v/>
      </c>
      <c r="L34" s="282" t="str">
        <f t="shared" si="15"/>
        <v/>
      </c>
      <c r="M34" s="215" t="str">
        <f>IF(入力!P16="","",IF((VALUE(TEXT(入力!P16,"yyyymmdd"))-20181001)&lt;0,"×",IF((VALUE(TEXT(入力!P16,"yyyymmdd")))&lt;20190501,LEFT(TEXT(入力!P16,"yyyymmdd")-19880000,1),IF((TEXT(入力!P16,"yyyymmdd")-20180000)&lt;100000,0,LEFT(TEXT(入力!P16,"yyyymmdd")-20180000,1)))))</f>
        <v/>
      </c>
      <c r="N34" s="224" t="str">
        <f>IF(入力!P16="","",IF((VALUE(TEXT(入力!P16,"yyyymmdd"))-20181001)&lt;0,"×",IF((VALUE(TEXT(入力!P16,"yyyymmdd")))&lt;20190501,MID(TEXT(入力!P16,"yyyymmdd")-19880000,2,1),IF((TEXT(入力!P16,"yyyymmdd")-20180000)&lt;100000,LEFT(TEXT(入力!P16,"yyyymmdd")-20180000,1),MID(TEXT(入力!P16,"yyyymmdd")-20180000,2,1)))))</f>
        <v/>
      </c>
      <c r="O34" s="215" t="str">
        <f>IF(入力!P16="","",IF((VALUE(TEXT(入力!P16,"yyyymmdd"))-20181001)&lt;0,"×",IF((VALUE(TEXT(入力!P16,"yyyymmdd")))&lt;20190501,MID(TEXT(入力!P16,"yyyymmdd")-19880000,3,1),IF((TEXT(入力!P16,"yyyymmdd")-20180000)&lt;100000,MID(TEXT(入力!P16,"yyyymmdd")-20180000,2,1),MID(TEXT(入力!P16,"yyyymmdd")-20180000,3,1)))))</f>
        <v/>
      </c>
      <c r="P34" s="224" t="str">
        <f>IF(入力!P16="","",IF((VALUE(TEXT(入力!P16,"yyyymmdd"))-20181001)&lt;0,"×",IF((VALUE(TEXT(入力!P16,"yyyymmdd")))&lt;20190501,MID(TEXT(入力!P16,"yyyymmdd")-19880000,4,1),IF((TEXT(入力!P16,"yyyymmdd")-20180000)&lt;100000,MID(TEXT(入力!P16,"yyyymmdd")-20180000,3,1),MID(TEXT(入力!P16,"yyyymmdd")-20180000,4,1)))))</f>
        <v/>
      </c>
      <c r="Q34" s="215" t="str">
        <f>IF(入力!P16="","",IF((VALUE(TEXT(入力!P16,"yyyymmdd"))-20181001)&lt;0,"×",IF((VALUE(TEXT(入力!P16,"yyyymmdd")))&lt;20190501,MID(TEXT(入力!P16,"yyyymmdd")-19880000,5,1),IF((TEXT(入力!P16,"yyyymmdd")-20180000)&lt;100000,MID(TEXT(入力!P16,"yyyymmdd")-20180000,4,1),MID(TEXT(入力!P16,"yyyymmdd")-20180000,5,1)))))</f>
        <v/>
      </c>
      <c r="R34" s="227" t="str">
        <f>IF(入力!P16="","",IF((VALUE(TEXT(入力!P16,"yyyymmdd"))-20181001)&lt;0,"×",IF((VALUE(TEXT(入力!P16,"yyyymmdd")))&lt;20190501,RIGHT(TEXT(入力!P16,"yyyymmdd")-19880000,1),RIGHT(TEXT(入力!P16,"yyyymmdd")-20180000,1))))</f>
        <v/>
      </c>
      <c r="S34" s="236" t="str">
        <f>IF(入力!Q16="","",LEFT(RIGHT(CONCATENATE(" ",入力!Q16),3),1))</f>
        <v/>
      </c>
      <c r="T34" s="239" t="str">
        <f>IF(入力!Q16="","",MID(RIGHT(CONCATENATE(" ",入力!Q16),3),2,1))</f>
        <v/>
      </c>
      <c r="U34" s="224" t="str">
        <f>IF(入力!Q16="","",RIGHT(RIGHT(CONCATENATE(" ",入力!Q16),3),1))</f>
        <v/>
      </c>
      <c r="V34" s="215">
        <v>0</v>
      </c>
      <c r="W34" s="239">
        <v>0</v>
      </c>
      <c r="X34" s="259">
        <v>0</v>
      </c>
      <c r="Y34" s="93"/>
      <c r="Z34" s="243"/>
      <c r="AA34" s="244"/>
      <c r="AB34" s="47"/>
      <c r="AC34" s="48"/>
      <c r="AD34" s="48"/>
      <c r="AE34" s="48"/>
      <c r="AF34" s="48"/>
      <c r="AG34" s="48"/>
      <c r="AH34" s="245"/>
      <c r="AI34" s="245"/>
      <c r="AJ34" s="48"/>
      <c r="AK34" s="48"/>
      <c r="AL34" s="262"/>
      <c r="AM34" s="262"/>
      <c r="AN34" s="47"/>
      <c r="AO34" s="47"/>
      <c r="AP34" s="254"/>
      <c r="AQ34" s="263"/>
      <c r="AR34" s="264"/>
      <c r="AS34" s="264"/>
      <c r="AT34" s="265"/>
      <c r="AU34" s="90"/>
      <c r="AV34" s="49"/>
      <c r="AW34" s="50"/>
      <c r="AX34" s="49"/>
      <c r="AY34" s="50"/>
      <c r="AZ34" s="49"/>
      <c r="BA34" s="51"/>
    </row>
    <row r="35" spans="3:54" ht="9.9499999999999993" customHeight="1" x14ac:dyDescent="0.15">
      <c r="C35" s="234"/>
      <c r="D35" s="243"/>
      <c r="E35" s="310"/>
      <c r="F35" s="312"/>
      <c r="G35" s="310"/>
      <c r="H35" s="279"/>
      <c r="I35" s="280"/>
      <c r="J35" s="283" t="str">
        <f t="shared" si="15"/>
        <v/>
      </c>
      <c r="K35" s="284" t="str">
        <f t="shared" si="15"/>
        <v/>
      </c>
      <c r="L35" s="285" t="str">
        <f t="shared" si="15"/>
        <v/>
      </c>
      <c r="M35" s="216" t="str">
        <f>IF($B35="","",IF((VALUE(TEXT($B35,"yyyymmdd"))-20181001)&lt;0,"×",IF((TEXT($B35,"yyyymmdd")-20180000)&lt;100000,0,LEFT(TEXT($B35,"yyyymmdd")-20180000,1))))</f>
        <v/>
      </c>
      <c r="N35" s="225" t="str">
        <f>IF($B35="","",IF((VALUE(TEXT($B35,"yyyymmdd"))-20181001)&lt;0,"×",IF((TEXT($B35,"yyyymmdd")-20180000)&lt;100000,LEFT(TEXT($B35,"yyyymmdd")-20180000,1),MID(TEXT($B35,"yyyymmdd")-20180000,2,1))))</f>
        <v/>
      </c>
      <c r="O35" s="216" t="str">
        <f>IF($B35="","",IF((VALUE(TEXT($B35,"yyyymmdd"))-20181001)&lt;0,"×",IF((TEXT($B35,"yyyymmdd")-20180000)&lt;100000,MID(TEXT($B35,"yyyymmdd")-20180000,2,1),MID(TEXT($B35,"yyyymmdd")-20180000,3,1))))</f>
        <v/>
      </c>
      <c r="P35" s="225" t="str">
        <f>IF($B35="","",IF((VALUE(TEXT($B35,"yyyymmdd"))-20181001)&lt;0,"×",IF((TEXT($B35,"yyyymmdd")-20180000)&lt;100000,MID(TEXT($B35,"yyyymmdd")-20180000,3,1),MID(TEXT($B35,"yyyymmdd")-20180000,4,1))))</f>
        <v/>
      </c>
      <c r="Q35" s="216" t="str">
        <f>IF($B35="","",IF((VALUE(TEXT($B35,"yyyymmdd"))-20181001)&lt;0,"×",IF((TEXT($B35,"yyyymmdd")-20180000)&lt;100000,MID(TEXT($B35,"yyyymmdd")-20180000,4,1),MID(TEXT($B35,"yyyymmdd")-20180000,5,1))))</f>
        <v/>
      </c>
      <c r="R35" s="228"/>
      <c r="S35" s="237"/>
      <c r="T35" s="240"/>
      <c r="U35" s="225"/>
      <c r="V35" s="216"/>
      <c r="W35" s="240"/>
      <c r="X35" s="260"/>
      <c r="Y35" s="94"/>
      <c r="Z35" s="243"/>
      <c r="AA35" s="244"/>
      <c r="AB35" s="48"/>
      <c r="AC35" s="48"/>
      <c r="AD35" s="48"/>
      <c r="AE35" s="48"/>
      <c r="AF35" s="48"/>
      <c r="AG35" s="48"/>
      <c r="AH35" s="48"/>
      <c r="AI35" s="47"/>
      <c r="AJ35" s="48"/>
      <c r="AK35" s="48"/>
      <c r="AL35" s="262"/>
      <c r="AM35" s="262"/>
      <c r="AN35" s="47"/>
      <c r="AO35" s="47"/>
      <c r="AP35" s="254"/>
      <c r="AQ35" s="266"/>
      <c r="AR35" s="267"/>
      <c r="AS35" s="267"/>
      <c r="AT35" s="268"/>
      <c r="AU35" s="91"/>
      <c r="AV35" s="52"/>
      <c r="AW35" s="53"/>
      <c r="AX35" s="52"/>
      <c r="AY35" s="53"/>
      <c r="AZ35" s="52"/>
      <c r="BA35" s="54"/>
    </row>
    <row r="36" spans="3:54" ht="9.9499999999999993" customHeight="1" x14ac:dyDescent="0.15">
      <c r="C36" s="234"/>
      <c r="D36" s="243"/>
      <c r="E36" s="310"/>
      <c r="F36" s="312"/>
      <c r="G36" s="310"/>
      <c r="H36" s="279"/>
      <c r="I36" s="280"/>
      <c r="J36" s="283" t="str">
        <f t="shared" si="15"/>
        <v/>
      </c>
      <c r="K36" s="284" t="str">
        <f t="shared" si="15"/>
        <v/>
      </c>
      <c r="L36" s="285" t="str">
        <f t="shared" si="15"/>
        <v/>
      </c>
      <c r="M36" s="216" t="str">
        <f>IF($B36="","",IF((VALUE(TEXT($B36,"yyyymmdd"))-20181001)&lt;0,"×",IF((TEXT($B36,"yyyymmdd")-20180000)&lt;100000,0,LEFT(TEXT($B36,"yyyymmdd")-20180000,1))))</f>
        <v/>
      </c>
      <c r="N36" s="225" t="str">
        <f>IF($B36="","",IF((VALUE(TEXT($B36,"yyyymmdd"))-20181001)&lt;0,"×",IF((TEXT($B36,"yyyymmdd")-20180000)&lt;100000,LEFT(TEXT($B36,"yyyymmdd")-20180000,1),MID(TEXT($B36,"yyyymmdd")-20180000,2,1))))</f>
        <v/>
      </c>
      <c r="O36" s="216" t="str">
        <f>IF($B36="","",IF((VALUE(TEXT($B36,"yyyymmdd"))-20181001)&lt;0,"×",IF((TEXT($B36,"yyyymmdd")-20180000)&lt;100000,MID(TEXT($B36,"yyyymmdd")-20180000,2,1),MID(TEXT($B36,"yyyymmdd")-20180000,3,1))))</f>
        <v/>
      </c>
      <c r="P36" s="225" t="str">
        <f>IF($B36="","",IF((VALUE(TEXT($B36,"yyyymmdd"))-20181001)&lt;0,"×",IF((TEXT($B36,"yyyymmdd")-20180000)&lt;100000,MID(TEXT($B36,"yyyymmdd")-20180000,3,1),MID(TEXT($B36,"yyyymmdd")-20180000,4,1))))</f>
        <v/>
      </c>
      <c r="Q36" s="216" t="str">
        <f>IF($B36="","",IF((VALUE(TEXT($B36,"yyyymmdd"))-20181001)&lt;0,"×",IF((TEXT($B36,"yyyymmdd")-20180000)&lt;100000,MID(TEXT($B36,"yyyymmdd")-20180000,4,1),MID(TEXT($B36,"yyyymmdd")-20180000,5,1))))</f>
        <v/>
      </c>
      <c r="R36" s="228"/>
      <c r="S36" s="237"/>
      <c r="T36" s="240"/>
      <c r="U36" s="225"/>
      <c r="V36" s="216"/>
      <c r="W36" s="240"/>
      <c r="X36" s="260"/>
      <c r="Y36" s="94"/>
      <c r="Z36" s="243"/>
      <c r="AA36" s="244"/>
      <c r="AB36" s="48"/>
      <c r="AC36" s="48"/>
      <c r="AD36" s="48"/>
      <c r="AE36" s="48"/>
      <c r="AF36" s="48"/>
      <c r="AG36" s="48"/>
      <c r="AH36" s="48"/>
      <c r="AI36" s="47"/>
      <c r="AJ36" s="48"/>
      <c r="AK36" s="48"/>
      <c r="AL36" s="47"/>
      <c r="AM36" s="47"/>
      <c r="AN36" s="47"/>
      <c r="AO36" s="47"/>
      <c r="AP36" s="254"/>
      <c r="AQ36" s="266"/>
      <c r="AR36" s="267"/>
      <c r="AS36" s="267"/>
      <c r="AT36" s="268"/>
      <c r="AU36" s="91"/>
      <c r="AV36" s="52"/>
      <c r="AW36" s="53"/>
      <c r="AX36" s="52"/>
      <c r="AY36" s="53"/>
      <c r="AZ36" s="52"/>
      <c r="BA36" s="54"/>
    </row>
    <row r="37" spans="3:54" ht="9.9499999999999993" customHeight="1" x14ac:dyDescent="0.15">
      <c r="C37" s="234"/>
      <c r="D37" s="300" t="s">
        <v>82</v>
      </c>
      <c r="E37" s="301"/>
      <c r="F37" s="304" t="s">
        <v>83</v>
      </c>
      <c r="G37" s="301"/>
      <c r="H37" s="304" t="s">
        <v>84</v>
      </c>
      <c r="I37" s="306"/>
      <c r="J37" s="283" t="str">
        <f t="shared" si="15"/>
        <v/>
      </c>
      <c r="K37" s="284" t="str">
        <f t="shared" si="15"/>
        <v/>
      </c>
      <c r="L37" s="285" t="str">
        <f t="shared" si="15"/>
        <v/>
      </c>
      <c r="M37" s="216" t="str">
        <f>IF($B37="","",IF((VALUE(TEXT($B37,"yyyymmdd"))-20181001)&lt;0,"×",IF((TEXT($B37,"yyyymmdd")-20180000)&lt;100000,0,LEFT(TEXT($B37,"yyyymmdd")-20180000,1))))</f>
        <v/>
      </c>
      <c r="N37" s="225" t="str">
        <f>IF($B37="","",IF((VALUE(TEXT($B37,"yyyymmdd"))-20181001)&lt;0,"×",IF((TEXT($B37,"yyyymmdd")-20180000)&lt;100000,LEFT(TEXT($B37,"yyyymmdd")-20180000,1),MID(TEXT($B37,"yyyymmdd")-20180000,2,1))))</f>
        <v/>
      </c>
      <c r="O37" s="216" t="str">
        <f>IF($B37="","",IF((VALUE(TEXT($B37,"yyyymmdd"))-20181001)&lt;0,"×",IF((TEXT($B37,"yyyymmdd")-20180000)&lt;100000,MID(TEXT($B37,"yyyymmdd")-20180000,2,1),MID(TEXT($B37,"yyyymmdd")-20180000,3,1))))</f>
        <v/>
      </c>
      <c r="P37" s="225" t="str">
        <f>IF($B37="","",IF((VALUE(TEXT($B37,"yyyymmdd"))-20181001)&lt;0,"×",IF((TEXT($B37,"yyyymmdd")-20180000)&lt;100000,MID(TEXT($B37,"yyyymmdd")-20180000,3,1),MID(TEXT($B37,"yyyymmdd")-20180000,4,1))))</f>
        <v/>
      </c>
      <c r="Q37" s="216" t="str">
        <f>IF($B37="","",IF((VALUE(TEXT($B37,"yyyymmdd"))-20181001)&lt;0,"×",IF((TEXT($B37,"yyyymmdd")-20180000)&lt;100000,MID(TEXT($B37,"yyyymmdd")-20180000,4,1),MID(TEXT($B37,"yyyymmdd")-20180000,5,1))))</f>
        <v/>
      </c>
      <c r="R37" s="228"/>
      <c r="S37" s="237"/>
      <c r="T37" s="240"/>
      <c r="U37" s="225"/>
      <c r="V37" s="216"/>
      <c r="W37" s="240"/>
      <c r="X37" s="260"/>
      <c r="Y37" s="272" t="s">
        <v>42</v>
      </c>
      <c r="Z37" s="246"/>
      <c r="AA37" s="247"/>
      <c r="AB37" s="48"/>
      <c r="AC37" s="48"/>
      <c r="AD37" s="48"/>
      <c r="AE37" s="48"/>
      <c r="AF37" s="48"/>
      <c r="AG37" s="48"/>
      <c r="AH37" s="55"/>
      <c r="AI37" s="55"/>
      <c r="AJ37" s="48"/>
      <c r="AK37" s="48"/>
      <c r="AL37" s="55"/>
      <c r="AM37" s="55"/>
      <c r="AN37" s="55"/>
      <c r="AO37" s="55"/>
      <c r="AP37" s="254"/>
      <c r="AQ37" s="266"/>
      <c r="AR37" s="267"/>
      <c r="AS37" s="267"/>
      <c r="AT37" s="268"/>
      <c r="AU37" s="56"/>
      <c r="AV37" s="57"/>
      <c r="AW37" s="58"/>
      <c r="AX37" s="57"/>
      <c r="AY37" s="58"/>
      <c r="AZ37" s="57"/>
      <c r="BA37" s="54"/>
    </row>
    <row r="38" spans="3:54" ht="9.9499999999999993" customHeight="1" thickBot="1" x14ac:dyDescent="0.2">
      <c r="C38" s="235"/>
      <c r="D38" s="302"/>
      <c r="E38" s="303"/>
      <c r="F38" s="305"/>
      <c r="G38" s="303"/>
      <c r="H38" s="305"/>
      <c r="I38" s="307"/>
      <c r="J38" s="286" t="str">
        <f t="shared" si="15"/>
        <v/>
      </c>
      <c r="K38" s="287" t="str">
        <f t="shared" si="15"/>
        <v/>
      </c>
      <c r="L38" s="288" t="str">
        <f t="shared" si="15"/>
        <v/>
      </c>
      <c r="M38" s="217" t="str">
        <f>IF($B38="","",IF((VALUE(TEXT($B38,"yyyymmdd"))-20181001)&lt;0,"×",IF((TEXT($B38,"yyyymmdd")-20180000)&lt;100000,0,LEFT(TEXT($B38,"yyyymmdd")-20180000,1))))</f>
        <v/>
      </c>
      <c r="N38" s="226" t="str">
        <f>IF($B38="","",IF((VALUE(TEXT($B38,"yyyymmdd"))-20181001)&lt;0,"×",IF((TEXT($B38,"yyyymmdd")-20180000)&lt;100000,LEFT(TEXT($B38,"yyyymmdd")-20180000,1),MID(TEXT($B38,"yyyymmdd")-20180000,2,1))))</f>
        <v/>
      </c>
      <c r="O38" s="217" t="str">
        <f>IF($B38="","",IF((VALUE(TEXT($B38,"yyyymmdd"))-20181001)&lt;0,"×",IF((TEXT($B38,"yyyymmdd")-20180000)&lt;100000,MID(TEXT($B38,"yyyymmdd")-20180000,2,1),MID(TEXT($B38,"yyyymmdd")-20180000,3,1))))</f>
        <v/>
      </c>
      <c r="P38" s="226" t="str">
        <f>IF($B38="","",IF((VALUE(TEXT($B38,"yyyymmdd"))-20181001)&lt;0,"×",IF((TEXT($B38,"yyyymmdd")-20180000)&lt;100000,MID(TEXT($B38,"yyyymmdd")-20180000,3,1),MID(TEXT($B38,"yyyymmdd")-20180000,4,1))))</f>
        <v/>
      </c>
      <c r="Q38" s="217" t="str">
        <f>IF($B38="","",IF((VALUE(TEXT($B38,"yyyymmdd"))-20181001)&lt;0,"×",IF((TEXT($B38,"yyyymmdd")-20180000)&lt;100000,MID(TEXT($B38,"yyyymmdd")-20180000,4,1),MID(TEXT($B38,"yyyymmdd")-20180000,5,1))))</f>
        <v/>
      </c>
      <c r="R38" s="229"/>
      <c r="S38" s="238"/>
      <c r="T38" s="241"/>
      <c r="U38" s="226"/>
      <c r="V38" s="217"/>
      <c r="W38" s="241"/>
      <c r="X38" s="261"/>
      <c r="Y38" s="273"/>
      <c r="Z38" s="248"/>
      <c r="AA38" s="247"/>
      <c r="AB38" s="48"/>
      <c r="AC38" s="48"/>
      <c r="AD38" s="48"/>
      <c r="AE38" s="48"/>
      <c r="AF38" s="48"/>
      <c r="AG38" s="48"/>
      <c r="AH38" s="55"/>
      <c r="AI38" s="55"/>
      <c r="AJ38" s="48"/>
      <c r="AK38" s="48"/>
      <c r="AL38" s="55"/>
      <c r="AM38" s="55"/>
      <c r="AN38" s="55"/>
      <c r="AO38" s="55"/>
      <c r="AP38" s="255"/>
      <c r="AQ38" s="269"/>
      <c r="AR38" s="270"/>
      <c r="AS38" s="270"/>
      <c r="AT38" s="271"/>
      <c r="AU38" s="59"/>
      <c r="AV38" s="60"/>
      <c r="AW38" s="61"/>
      <c r="AX38" s="60"/>
      <c r="AY38" s="61"/>
      <c r="AZ38" s="60"/>
      <c r="BA38" s="62"/>
    </row>
    <row r="39" spans="3:54" ht="5.0999999999999996" customHeight="1" thickBot="1" x14ac:dyDescent="0.2">
      <c r="C39" s="63"/>
      <c r="D39" s="64"/>
      <c r="E39" s="64"/>
      <c r="F39" s="64"/>
      <c r="G39" s="65"/>
      <c r="H39" s="66"/>
      <c r="I39" s="67"/>
      <c r="J39" s="67"/>
      <c r="K39" s="68"/>
      <c r="L39" s="68"/>
      <c r="M39" s="65"/>
      <c r="N39" s="65"/>
      <c r="O39" s="65"/>
      <c r="P39" s="65"/>
      <c r="Q39" s="65"/>
      <c r="R39" s="65"/>
      <c r="S39" s="69"/>
      <c r="T39" s="70"/>
      <c r="U39" s="70"/>
      <c r="V39" s="70"/>
      <c r="W39" s="70"/>
      <c r="X39" s="70"/>
      <c r="Y39" s="70"/>
      <c r="Z39" s="70"/>
      <c r="AA39" s="70"/>
      <c r="AB39" s="71"/>
      <c r="AC39" s="71"/>
      <c r="AD39" s="71"/>
      <c r="AE39" s="71"/>
      <c r="AF39" s="71"/>
      <c r="AG39" s="71"/>
      <c r="AH39" s="72"/>
      <c r="AI39" s="72"/>
      <c r="AJ39" s="72"/>
      <c r="AK39" s="72"/>
      <c r="AL39" s="72"/>
      <c r="AM39" s="72"/>
      <c r="AN39" s="73"/>
      <c r="AO39" s="74"/>
      <c r="AP39" s="74"/>
      <c r="AQ39" s="74"/>
      <c r="AR39" s="74"/>
      <c r="AS39" s="74"/>
      <c r="AT39" s="74"/>
      <c r="AU39" s="72"/>
      <c r="AV39" s="75"/>
      <c r="AW39" s="75"/>
      <c r="AX39" s="75"/>
      <c r="AY39" s="75"/>
      <c r="AZ39" s="75"/>
      <c r="BA39" s="75"/>
    </row>
    <row r="40" spans="3:54" ht="12.75" customHeight="1" x14ac:dyDescent="0.15">
      <c r="C40" s="32" t="s">
        <v>85</v>
      </c>
      <c r="D40" s="230" t="s">
        <v>28</v>
      </c>
      <c r="E40" s="231"/>
      <c r="F40" s="231"/>
      <c r="G40" s="231"/>
      <c r="H40" s="231"/>
      <c r="I40" s="231"/>
      <c r="J40" s="231"/>
      <c r="K40" s="231"/>
      <c r="L40" s="231"/>
      <c r="M40" s="232"/>
      <c r="N40" s="200" t="s">
        <v>29</v>
      </c>
      <c r="O40" s="201"/>
      <c r="P40" s="201"/>
      <c r="Q40" s="201"/>
      <c r="R40" s="201"/>
      <c r="S40" s="201"/>
      <c r="T40" s="201"/>
      <c r="U40" s="201"/>
      <c r="V40" s="201"/>
      <c r="W40" s="201"/>
      <c r="X40" s="201"/>
      <c r="Y40" s="201"/>
      <c r="Z40" s="201"/>
      <c r="AA40" s="201"/>
      <c r="AB40" s="201"/>
      <c r="AC40" s="201"/>
      <c r="AD40" s="201"/>
      <c r="AE40" s="202"/>
      <c r="AF40" s="313" t="s">
        <v>31</v>
      </c>
      <c r="AG40" s="314"/>
      <c r="AH40" s="315"/>
      <c r="AI40" s="200" t="s">
        <v>30</v>
      </c>
      <c r="AJ40" s="201"/>
      <c r="AK40" s="201"/>
      <c r="AL40" s="201"/>
      <c r="AM40" s="201"/>
      <c r="AN40" s="201"/>
      <c r="AO40" s="201"/>
      <c r="AP40" s="201"/>
      <c r="AQ40" s="202"/>
      <c r="AR40" s="230" t="s">
        <v>32</v>
      </c>
      <c r="AS40" s="231"/>
      <c r="AT40" s="231"/>
      <c r="AU40" s="231"/>
      <c r="AV40" s="231"/>
      <c r="AW40" s="231"/>
      <c r="AX40" s="231"/>
      <c r="AY40" s="231"/>
      <c r="AZ40" s="231"/>
      <c r="BA40" s="232"/>
      <c r="BB40" s="33"/>
    </row>
    <row r="41" spans="3:54" ht="9.9499999999999993" customHeight="1" x14ac:dyDescent="0.15">
      <c r="C41" s="233">
        <v>3</v>
      </c>
      <c r="D41" s="236" t="str">
        <f>IF(入力!E17="","",LEFT(RIGHT(CONCATENATE("          ",入力!E17),10),1))</f>
        <v/>
      </c>
      <c r="E41" s="239" t="str">
        <f>IF(入力!E17="","",MID(RIGHT(CONCATENATE("          ",入力!E17),10),2,1))</f>
        <v/>
      </c>
      <c r="F41" s="239" t="str">
        <f>IF(入力!E17="","",MID(RIGHT(CONCATENATE("          ",入力!E17),10),3,1))</f>
        <v/>
      </c>
      <c r="G41" s="239" t="str">
        <f>IF(入力!E17="","",MID(RIGHT(CONCATENATE("          ",入力!E17),10),4,1))</f>
        <v/>
      </c>
      <c r="H41" s="239" t="str">
        <f>IF(入力!E17="","",MID(RIGHT(CONCATENATE("          ",入力!E17),10),5,1))</f>
        <v/>
      </c>
      <c r="I41" s="239" t="str">
        <f>IF(入力!E17="","",MID(RIGHT(CONCATENATE("          ",入力!E17),10),6,1))</f>
        <v/>
      </c>
      <c r="J41" s="239" t="str">
        <f>IF(入力!E17="","",MID(RIGHT(CONCATENATE("          ",入力!E17),10),7,1))</f>
        <v/>
      </c>
      <c r="K41" s="239" t="str">
        <f>IF(入力!E17="","",MID(RIGHT(CONCATENATE("          ",入力!E17),10),8,1))</f>
        <v/>
      </c>
      <c r="L41" s="239" t="str">
        <f>IF(入力!E17="","",MID(RIGHT(CONCATENATE("          ",入力!E17),10),9,1))</f>
        <v/>
      </c>
      <c r="M41" s="227" t="str">
        <f>IF(入力!E17="","",RIGHT(RIGHT(CONCATENATE("          ",入力!E17),10),1))</f>
        <v/>
      </c>
      <c r="N41" s="34" t="s">
        <v>33</v>
      </c>
      <c r="O41" s="218" t="str">
        <f>IF(入力!H17="","",入力!H17)</f>
        <v/>
      </c>
      <c r="P41" s="218"/>
      <c r="Q41" s="218"/>
      <c r="R41" s="218"/>
      <c r="S41" s="218"/>
      <c r="T41" s="218"/>
      <c r="U41" s="218"/>
      <c r="V41" s="219"/>
      <c r="W41" s="35"/>
      <c r="X41" s="218" t="str">
        <f>IF(入力!I17="","",入力!I17)</f>
        <v/>
      </c>
      <c r="Y41" s="218"/>
      <c r="Z41" s="218"/>
      <c r="AA41" s="218"/>
      <c r="AB41" s="218"/>
      <c r="AC41" s="218"/>
      <c r="AD41" s="218"/>
      <c r="AE41" s="222"/>
      <c r="AF41" s="281" t="str">
        <f>IF(入力!J17="","",IF(入力!J17="男","5 ：男",IF(入力!J17="女","6 ：女","error")))</f>
        <v/>
      </c>
      <c r="AG41" s="218"/>
      <c r="AH41" s="222"/>
      <c r="AI41" s="281" t="str">
        <f>IF(入力!K17="","",IF((VALUE(TEXT(入力!K17,"yyyymmdd"))-20190501)&gt;=0,"令和",IF((VALUE(TEXT(入力!K17,"yyyymmdd"))-19890108)&gt;=0,"平成","昭和")))</f>
        <v/>
      </c>
      <c r="AJ41" s="218" t="str">
        <f t="shared" ref="AI41:AK46" si="16">IF($B41="","",IF((VALUE(TEXT($B41,"yyyymmdd"))-20190501)&gt;=0,"9 ： 令和",IF((VALUE(TEXT($B41,"yyyymmdd"))-19890108)&gt;=0,"7 ： 平成","5 ： 昭和")))</f>
        <v/>
      </c>
      <c r="AK41" s="282" t="str">
        <f t="shared" si="16"/>
        <v/>
      </c>
      <c r="AL41" s="215" t="str">
        <f>IF(入力!K17="","",IF((VALUE(TEXT(入力!K17,"yyyymmdd"))-20190501)&lt;0,LEFT(IF((VALUE(TEXT(入力!K17,"yyyymmdd"))-19890108)&gt;=0,RIGHT(CONCATENATE("0",TEXT(入力!K17,"yyyymmdd")-19880000),6),TEXT(入力!K17,"yyyymmdd")-19250000),1),IF((TEXT(入力!K17,"yyyymmdd")-20180000)&lt;100000,0,LEFT(TEXT(入力!K17,"yyyymmdd")-20180000,1))))</f>
        <v/>
      </c>
      <c r="AM41" s="224" t="str">
        <f>IF(入力!K17="","",IF((VALUE(TEXT(入力!K17,"yyyymmdd"))-20190501)&lt;0,MID(IF((VALUE(TEXT(入力!K17,"yyyymmdd"))-19890108)&gt;=0,RIGHT(CONCATENATE("0",TEXT(入力!K17,"yyyymmdd")-19880000),6),TEXT(入力!K17,"yyyymmdd")-19250000),2,1),IF((TEXT(入力!K17,"yyyymmdd")-20180000)&lt;100000,LEFT(TEXT(入力!K17,"yyyymmdd")-20180000,1),MID(TEXT(入力!K17,"yyyymmdd")-20180000,2,1))))</f>
        <v/>
      </c>
      <c r="AN41" s="215" t="str">
        <f>IF(入力!K17="","",IF((VALUE(TEXT(入力!K17,"yyyymmdd"))-20190501)&lt;0,MID(IF((VALUE(TEXT(入力!K17,"yyyymmdd"))-19890108)&gt;=0,RIGHT(CONCATENATE("0",TEXT(入力!K17,"yyyymmdd")-19880000),6),TEXT(入力!K17,"yyyymmdd")-19250000),3,1),IF((TEXT(入力!K17,"yyyymmdd")-20180000)&lt;100000,MID(TEXT(入力!K17,"yyyymmdd")-20180000,2,1),MID(TEXT(入力!K17,"yyyymmdd")-20180000,3,1))))</f>
        <v/>
      </c>
      <c r="AO41" s="224" t="str">
        <f>IF(入力!K17="","",IF((VALUE(TEXT(入力!K17,"yyyymmdd"))-20190501)&lt;0,MID(IF((VALUE(TEXT(入力!K17,"yyyymmdd"))-19890108)&gt;=0,RIGHT(CONCATENATE("0",TEXT(入力!K17,"yyyymmdd")-19880000),6),TEXT(入力!K17,"yyyymmdd")-19250000),4,1),IF((TEXT(入力!K17,"yyyymmdd")-20180000)&lt;100000,MID(TEXT(入力!K17,"yyyymmdd")-20180000,3,1),MID(TEXT(入力!K17,"yyyymmdd")-20180000,4,1))))</f>
        <v/>
      </c>
      <c r="AP41" s="215" t="str">
        <f>IF(入力!K17="","",IF((VALUE(TEXT(入力!K17,"yyyymmdd"))-20190501)&lt;0,MID(IF((VALUE(TEXT(入力!K17,"yyyymmdd"))-19890108)&gt;=0,RIGHT(CONCATENATE("0",TEXT(入力!K17,"yyyymmdd")-19880000),6),TEXT(入力!K17,"yyyymmdd")-19250000),5,1),IF((TEXT(入力!K17,"yyyymmdd")-20180000)&lt;100000,MID(TEXT(入力!K17,"yyyymmdd")-20180000,4,1),MID(TEXT(入力!K17,"yyyymmdd")-20180000,5,1))))</f>
        <v/>
      </c>
      <c r="AQ41" s="227" t="str">
        <f>IF(入力!K17="","",IF((VALUE(TEXT(入力!K17,"yyyymmdd"))-20190501)&lt;0,RIGHT(IF((VALUE(TEXT(入力!K17,"yyyymmdd"))-19890108)&gt;=0,RIGHT(CONCATENATE("0",TEXT(入力!K17,"yyyymmdd")-19880000),6),TEXT(入力!K17,"yyyymmdd")-19250000),1),RIGHT(TEXT(入力!K17,"yyyymmdd")-20180000,1)))</f>
        <v/>
      </c>
      <c r="AR41" s="236" t="str">
        <f>IF(入力!L17="","",LEFT(入力!L17,1))</f>
        <v/>
      </c>
      <c r="AS41" s="239" t="str">
        <f>IF(入力!L17="","",MID(入力!L17,2,1))</f>
        <v/>
      </c>
      <c r="AT41" s="239" t="str">
        <f>IF(入力!L17="","",MID(入力!L17,3,1))</f>
        <v/>
      </c>
      <c r="AU41" s="224" t="str">
        <f>IF(入力!L17="","",RIGHT(入力!L17,1))</f>
        <v/>
      </c>
      <c r="AV41" s="215" t="str">
        <f>IF(入力!N17="","",LEFT(入力!N17,1))</f>
        <v/>
      </c>
      <c r="AW41" s="239" t="str">
        <f>IF(入力!N17="","",MID(入力!N17,2,1))</f>
        <v/>
      </c>
      <c r="AX41" s="239" t="str">
        <f>IF(入力!N17="","",MID(入力!N17,3,1))</f>
        <v/>
      </c>
      <c r="AY41" s="239" t="str">
        <f>IF(入力!N17="","",MID(入力!N17,4,1))</f>
        <v/>
      </c>
      <c r="AZ41" s="239" t="str">
        <f>IF(入力!N17="","",MID(入力!N17,5,1))</f>
        <v/>
      </c>
      <c r="BA41" s="227" t="str">
        <f>IF(入力!N17="","",RIGHT(入力!N17,1))</f>
        <v/>
      </c>
      <c r="BB41" s="36"/>
    </row>
    <row r="42" spans="3:54" ht="9.9499999999999993" customHeight="1" x14ac:dyDescent="0.15">
      <c r="C42" s="234"/>
      <c r="D42" s="237"/>
      <c r="E42" s="240"/>
      <c r="F42" s="240"/>
      <c r="G42" s="240"/>
      <c r="H42" s="240"/>
      <c r="I42" s="240"/>
      <c r="J42" s="240"/>
      <c r="K42" s="240"/>
      <c r="L42" s="240"/>
      <c r="M42" s="228"/>
      <c r="N42" s="37"/>
      <c r="O42" s="220"/>
      <c r="P42" s="220"/>
      <c r="Q42" s="220"/>
      <c r="R42" s="220"/>
      <c r="S42" s="220"/>
      <c r="T42" s="220"/>
      <c r="U42" s="220"/>
      <c r="V42" s="221"/>
      <c r="W42" s="38"/>
      <c r="X42" s="220"/>
      <c r="Y42" s="220"/>
      <c r="Z42" s="220"/>
      <c r="AA42" s="220"/>
      <c r="AB42" s="220"/>
      <c r="AC42" s="220"/>
      <c r="AD42" s="220"/>
      <c r="AE42" s="223"/>
      <c r="AF42" s="283"/>
      <c r="AG42" s="284"/>
      <c r="AH42" s="298"/>
      <c r="AI42" s="283" t="str">
        <f t="shared" si="16"/>
        <v/>
      </c>
      <c r="AJ42" s="284" t="str">
        <f t="shared" si="16"/>
        <v/>
      </c>
      <c r="AK42" s="285" t="str">
        <f t="shared" si="16"/>
        <v/>
      </c>
      <c r="AL42" s="216" t="str">
        <f t="shared" ref="AL42:AL46" si="17">IF($B42="","",IF((VALUE(TEXT(AK42,"yyyymmdd"))-20190501)&lt;0,LEFT(IF((VALUE(TEXT(AK42,"yyyymmdd"))-19890108)&gt;=0,RIGHT(CONCATENATE("0",TEXT($B42,"yyyymmdd")-19880000),6),TEXT($B42,"yyyymmdd")-19250000),1),IF((TEXT($B42,"yyyymmdd")-20180000)&lt;100000,0,LEFT(TEXT($B42,"yyyymmdd")-20180000,1))))</f>
        <v/>
      </c>
      <c r="AM42" s="225" t="str">
        <f t="shared" ref="AM42:AM46" si="18">IF($B42="","",IF((VALUE(TEXT(AK42,"yyyymmdd"))-20190501)&lt;0,MID(IF((VALUE(TEXT($B42,"yyyymmdd"))-19890108)&gt;=0,RIGHT(CONCATENATE("0",TEXT($B42,"yyyymmdd")-19880000),6),TEXT($B42,"yyyymmdd")-19250000),2,1),IF((TEXT($B42,"yyyymmdd")-20180000)&lt;100000,LEFT(TEXT($B42,"yyyymmdd")-20180000,1),MID(TEXT($B42,"yyyymmdd")-20180000,2,1))))</f>
        <v/>
      </c>
      <c r="AN42" s="216" t="str">
        <f t="shared" ref="AN42:AN46" si="19">IF($B42="","",IF((VALUE(TEXT(AK42,"yyyymmdd"))-20190501)&lt;0,MID(IF((VALUE(TEXT($B42,"yyyymmdd"))-19890108)&gt;=0,RIGHT(CONCATENATE("0",TEXT($B42,"yyyymmdd")-19880000),6),TEXT($B42,"yyyymmdd")-19250000),3,1),IF((TEXT($B42,"yyyymmdd")-20180000)&lt;100000,MID(TEXT($B42,"yyyymmdd")-20180000,2,1),MID(TEXT($B42,"yyyymmdd")-20180000,3,1))))</f>
        <v/>
      </c>
      <c r="AO42" s="225" t="str">
        <f t="shared" ref="AO42:AO46" si="20">IF($B42="","",IF((VALUE(TEXT(AK42,"yyyymmdd"))-20190501)&lt;0,MID(IF((VALUE(TEXT($B42,"yyyymmdd"))-19890108)&gt;=0,RIGHT(CONCATENATE("0",TEXT($B42,"yyyymmdd")-19880000),6),TEXT($B42,"yyyymmdd")-19250000),4,1),IF((TEXT($B42,"yyyymmdd")-20180000)&lt;100000,MID(TEXT($B42,"yyyymmdd")-20180000,3,1),MID(TEXT($B42,"yyyymmdd")-20180000,4,1))))</f>
        <v/>
      </c>
      <c r="AP42" s="216" t="str">
        <f t="shared" ref="AP42:AP46" si="21">IF($B42="","",IF((VALUE(TEXT(AK42,"yyyymmdd"))-20190501)&lt;0,MID(IF((VALUE(TEXT($B42,"yyyymmdd"))-19890108)&gt;=0,RIGHT(CONCATENATE("0",TEXT($B42,"yyyymmdd")-19880000),6),TEXT($B42,"yyyymmdd")-19250000),5,1),IF((TEXT($B42,"yyyymmdd")-20180000)&lt;100000,MID(TEXT($B42,"yyyymmdd")-20180000,4,1),MID(TEXT($B42,"yyyymmdd")-20180000,5,1))))</f>
        <v/>
      </c>
      <c r="AQ42" s="228" t="str">
        <f t="shared" ref="AQ42:AQ46" si="22">IF($B42="","",IF((VALUE(TEXT(AK42,"yyyymmdd"))-20190501)&lt;0,RIGHT(IF((VALUE(TEXT($B42,"yyyymmdd"))-19890108)&gt;=0,RIGHT(CONCATENATE("0",TEXT($B42,"yyyymmdd")-19880000),6),TEXT($B42,"yyyymmdd")-19250000),1),RIGHT(TEXT($B42,"yyyymmdd")-20180000,1)))</f>
        <v/>
      </c>
      <c r="AR42" s="237"/>
      <c r="AS42" s="240"/>
      <c r="AT42" s="240"/>
      <c r="AU42" s="225"/>
      <c r="AV42" s="216"/>
      <c r="AW42" s="240"/>
      <c r="AX42" s="240"/>
      <c r="AY42" s="240"/>
      <c r="AZ42" s="240"/>
      <c r="BA42" s="228"/>
      <c r="BB42" s="36"/>
    </row>
    <row r="43" spans="3:54" ht="9.9499999999999993" customHeight="1" x14ac:dyDescent="0.15">
      <c r="C43" s="234"/>
      <c r="D43" s="237"/>
      <c r="E43" s="240"/>
      <c r="F43" s="240"/>
      <c r="G43" s="240"/>
      <c r="H43" s="240"/>
      <c r="I43" s="240"/>
      <c r="J43" s="240"/>
      <c r="K43" s="240"/>
      <c r="L43" s="240"/>
      <c r="M43" s="228"/>
      <c r="N43" s="34" t="s">
        <v>34</v>
      </c>
      <c r="O43" s="289" t="str">
        <f>IF(入力!F17="","",入力!F17)</f>
        <v/>
      </c>
      <c r="P43" s="289"/>
      <c r="Q43" s="289"/>
      <c r="R43" s="289"/>
      <c r="S43" s="289"/>
      <c r="T43" s="289"/>
      <c r="U43" s="289"/>
      <c r="V43" s="290"/>
      <c r="W43" s="39" t="s">
        <v>35</v>
      </c>
      <c r="X43" s="289" t="str">
        <f>IF(入力!G17="","",入力!G17)</f>
        <v/>
      </c>
      <c r="Y43" s="289"/>
      <c r="Z43" s="289"/>
      <c r="AA43" s="289"/>
      <c r="AB43" s="289"/>
      <c r="AC43" s="289"/>
      <c r="AD43" s="289"/>
      <c r="AE43" s="295"/>
      <c r="AF43" s="283"/>
      <c r="AG43" s="284"/>
      <c r="AH43" s="298"/>
      <c r="AI43" s="283" t="str">
        <f t="shared" si="16"/>
        <v/>
      </c>
      <c r="AJ43" s="284" t="str">
        <f t="shared" si="16"/>
        <v/>
      </c>
      <c r="AK43" s="285" t="str">
        <f t="shared" si="16"/>
        <v/>
      </c>
      <c r="AL43" s="216" t="str">
        <f t="shared" si="17"/>
        <v/>
      </c>
      <c r="AM43" s="225" t="str">
        <f t="shared" si="18"/>
        <v/>
      </c>
      <c r="AN43" s="216" t="str">
        <f t="shared" si="19"/>
        <v/>
      </c>
      <c r="AO43" s="225" t="str">
        <f t="shared" si="20"/>
        <v/>
      </c>
      <c r="AP43" s="216" t="str">
        <f t="shared" si="21"/>
        <v/>
      </c>
      <c r="AQ43" s="228" t="str">
        <f t="shared" si="22"/>
        <v/>
      </c>
      <c r="AR43" s="237"/>
      <c r="AS43" s="240"/>
      <c r="AT43" s="240"/>
      <c r="AU43" s="225"/>
      <c r="AV43" s="216"/>
      <c r="AW43" s="240"/>
      <c r="AX43" s="240"/>
      <c r="AY43" s="240"/>
      <c r="AZ43" s="240"/>
      <c r="BA43" s="228"/>
      <c r="BB43" s="40"/>
    </row>
    <row r="44" spans="3:54" ht="9.9499999999999993" customHeight="1" x14ac:dyDescent="0.15">
      <c r="C44" s="234"/>
      <c r="D44" s="237"/>
      <c r="E44" s="240"/>
      <c r="F44" s="240"/>
      <c r="G44" s="240"/>
      <c r="H44" s="240"/>
      <c r="I44" s="240"/>
      <c r="J44" s="240"/>
      <c r="K44" s="240"/>
      <c r="L44" s="240"/>
      <c r="M44" s="228"/>
      <c r="N44" s="34"/>
      <c r="O44" s="291"/>
      <c r="P44" s="291"/>
      <c r="Q44" s="291"/>
      <c r="R44" s="291"/>
      <c r="S44" s="291"/>
      <c r="T44" s="291"/>
      <c r="U44" s="291"/>
      <c r="V44" s="292"/>
      <c r="W44" s="39"/>
      <c r="X44" s="291"/>
      <c r="Y44" s="291"/>
      <c r="Z44" s="291"/>
      <c r="AA44" s="291"/>
      <c r="AB44" s="291"/>
      <c r="AC44" s="291"/>
      <c r="AD44" s="291"/>
      <c r="AE44" s="296"/>
      <c r="AF44" s="283"/>
      <c r="AG44" s="284"/>
      <c r="AH44" s="298"/>
      <c r="AI44" s="283" t="str">
        <f t="shared" si="16"/>
        <v/>
      </c>
      <c r="AJ44" s="284" t="str">
        <f t="shared" si="16"/>
        <v/>
      </c>
      <c r="AK44" s="285" t="str">
        <f t="shared" si="16"/>
        <v/>
      </c>
      <c r="AL44" s="216" t="str">
        <f t="shared" si="17"/>
        <v/>
      </c>
      <c r="AM44" s="225" t="str">
        <f t="shared" si="18"/>
        <v/>
      </c>
      <c r="AN44" s="216" t="str">
        <f t="shared" si="19"/>
        <v/>
      </c>
      <c r="AO44" s="225" t="str">
        <f t="shared" si="20"/>
        <v/>
      </c>
      <c r="AP44" s="216" t="str">
        <f t="shared" si="21"/>
        <v/>
      </c>
      <c r="AQ44" s="228" t="str">
        <f t="shared" si="22"/>
        <v/>
      </c>
      <c r="AR44" s="237"/>
      <c r="AS44" s="240"/>
      <c r="AT44" s="240"/>
      <c r="AU44" s="225"/>
      <c r="AV44" s="216"/>
      <c r="AW44" s="240"/>
      <c r="AX44" s="240"/>
      <c r="AY44" s="240"/>
      <c r="AZ44" s="240"/>
      <c r="BA44" s="228"/>
      <c r="BB44" s="40"/>
    </row>
    <row r="45" spans="3:54" ht="9.9499999999999993" customHeight="1" x14ac:dyDescent="0.15">
      <c r="C45" s="234"/>
      <c r="D45" s="237"/>
      <c r="E45" s="240"/>
      <c r="F45" s="240"/>
      <c r="G45" s="240"/>
      <c r="H45" s="240"/>
      <c r="I45" s="240"/>
      <c r="J45" s="240"/>
      <c r="K45" s="240"/>
      <c r="L45" s="240"/>
      <c r="M45" s="228"/>
      <c r="N45" s="34"/>
      <c r="O45" s="291"/>
      <c r="P45" s="291"/>
      <c r="Q45" s="291"/>
      <c r="R45" s="291"/>
      <c r="S45" s="291"/>
      <c r="T45" s="291"/>
      <c r="U45" s="291"/>
      <c r="V45" s="292"/>
      <c r="W45" s="39"/>
      <c r="X45" s="291"/>
      <c r="Y45" s="291"/>
      <c r="Z45" s="291"/>
      <c r="AA45" s="291"/>
      <c r="AB45" s="291"/>
      <c r="AC45" s="291"/>
      <c r="AD45" s="291"/>
      <c r="AE45" s="296"/>
      <c r="AF45" s="283"/>
      <c r="AG45" s="284"/>
      <c r="AH45" s="298"/>
      <c r="AI45" s="283" t="str">
        <f t="shared" si="16"/>
        <v/>
      </c>
      <c r="AJ45" s="284" t="str">
        <f t="shared" si="16"/>
        <v/>
      </c>
      <c r="AK45" s="285" t="str">
        <f t="shared" si="16"/>
        <v/>
      </c>
      <c r="AL45" s="216" t="str">
        <f t="shared" si="17"/>
        <v/>
      </c>
      <c r="AM45" s="225" t="str">
        <f t="shared" si="18"/>
        <v/>
      </c>
      <c r="AN45" s="216" t="str">
        <f t="shared" si="19"/>
        <v/>
      </c>
      <c r="AO45" s="225" t="str">
        <f t="shared" si="20"/>
        <v/>
      </c>
      <c r="AP45" s="216" t="str">
        <f t="shared" si="21"/>
        <v/>
      </c>
      <c r="AQ45" s="228" t="str">
        <f t="shared" si="22"/>
        <v/>
      </c>
      <c r="AR45" s="237"/>
      <c r="AS45" s="240"/>
      <c r="AT45" s="240"/>
      <c r="AU45" s="225"/>
      <c r="AV45" s="216"/>
      <c r="AW45" s="240"/>
      <c r="AX45" s="240"/>
      <c r="AY45" s="240"/>
      <c r="AZ45" s="240"/>
      <c r="BA45" s="228"/>
      <c r="BB45" s="40"/>
    </row>
    <row r="46" spans="3:54" ht="9.9499999999999993" customHeight="1" thickBot="1" x14ac:dyDescent="0.2">
      <c r="C46" s="234"/>
      <c r="D46" s="238"/>
      <c r="E46" s="241"/>
      <c r="F46" s="241"/>
      <c r="G46" s="241"/>
      <c r="H46" s="241"/>
      <c r="I46" s="241"/>
      <c r="J46" s="241"/>
      <c r="K46" s="241"/>
      <c r="L46" s="241"/>
      <c r="M46" s="229"/>
      <c r="N46" s="41"/>
      <c r="O46" s="293"/>
      <c r="P46" s="293"/>
      <c r="Q46" s="293"/>
      <c r="R46" s="293"/>
      <c r="S46" s="293"/>
      <c r="T46" s="293"/>
      <c r="U46" s="293"/>
      <c r="V46" s="294"/>
      <c r="W46" s="42"/>
      <c r="X46" s="293"/>
      <c r="Y46" s="293"/>
      <c r="Z46" s="293"/>
      <c r="AA46" s="293"/>
      <c r="AB46" s="293"/>
      <c r="AC46" s="293"/>
      <c r="AD46" s="293"/>
      <c r="AE46" s="297"/>
      <c r="AF46" s="286"/>
      <c r="AG46" s="287"/>
      <c r="AH46" s="299"/>
      <c r="AI46" s="286" t="str">
        <f t="shared" si="16"/>
        <v/>
      </c>
      <c r="AJ46" s="287" t="str">
        <f t="shared" si="16"/>
        <v/>
      </c>
      <c r="AK46" s="288" t="str">
        <f t="shared" si="16"/>
        <v/>
      </c>
      <c r="AL46" s="217" t="str">
        <f t="shared" si="17"/>
        <v/>
      </c>
      <c r="AM46" s="226" t="str">
        <f t="shared" si="18"/>
        <v/>
      </c>
      <c r="AN46" s="217" t="str">
        <f t="shared" si="19"/>
        <v/>
      </c>
      <c r="AO46" s="226" t="str">
        <f t="shared" si="20"/>
        <v/>
      </c>
      <c r="AP46" s="217" t="str">
        <f t="shared" si="21"/>
        <v/>
      </c>
      <c r="AQ46" s="229" t="str">
        <f t="shared" si="22"/>
        <v/>
      </c>
      <c r="AR46" s="238"/>
      <c r="AS46" s="241"/>
      <c r="AT46" s="241"/>
      <c r="AU46" s="226"/>
      <c r="AV46" s="217"/>
      <c r="AW46" s="241"/>
      <c r="AX46" s="241"/>
      <c r="AY46" s="241"/>
      <c r="AZ46" s="241"/>
      <c r="BA46" s="229"/>
      <c r="BB46" s="43"/>
    </row>
    <row r="47" spans="3:54" ht="12.75" customHeight="1" x14ac:dyDescent="0.15">
      <c r="C47" s="234"/>
      <c r="D47" s="200" t="s">
        <v>37</v>
      </c>
      <c r="E47" s="201"/>
      <c r="F47" s="201"/>
      <c r="G47" s="201"/>
      <c r="H47" s="201"/>
      <c r="I47" s="201"/>
      <c r="J47" s="200" t="s">
        <v>97</v>
      </c>
      <c r="K47" s="201"/>
      <c r="L47" s="201"/>
      <c r="M47" s="201"/>
      <c r="N47" s="201"/>
      <c r="O47" s="201"/>
      <c r="P47" s="201"/>
      <c r="Q47" s="201"/>
      <c r="R47" s="202"/>
      <c r="S47" s="200" t="s">
        <v>36</v>
      </c>
      <c r="T47" s="201"/>
      <c r="U47" s="201"/>
      <c r="V47" s="201"/>
      <c r="W47" s="201"/>
      <c r="X47" s="201"/>
      <c r="Y47" s="202"/>
      <c r="Z47" s="44"/>
      <c r="AA47" s="45"/>
      <c r="AI47" s="46"/>
      <c r="AL47" s="46"/>
      <c r="AM47" s="46"/>
      <c r="AN47" s="46"/>
      <c r="AO47" s="46"/>
      <c r="AP47" s="253" t="s">
        <v>38</v>
      </c>
      <c r="AQ47" s="256" t="s">
        <v>86</v>
      </c>
      <c r="AR47" s="257"/>
      <c r="AS47" s="257"/>
      <c r="AT47" s="258"/>
      <c r="AU47" s="249" t="s">
        <v>87</v>
      </c>
      <c r="AV47" s="250"/>
      <c r="AW47" s="250"/>
      <c r="AX47" s="250"/>
      <c r="AY47" s="251"/>
      <c r="AZ47" s="250"/>
      <c r="BA47" s="252"/>
    </row>
    <row r="48" spans="3:54" ht="9.9499999999999993" customHeight="1" x14ac:dyDescent="0.15">
      <c r="C48" s="234"/>
      <c r="D48" s="308" t="s">
        <v>39</v>
      </c>
      <c r="E48" s="309"/>
      <c r="F48" s="311" t="s">
        <v>40</v>
      </c>
      <c r="G48" s="309"/>
      <c r="H48" s="277" t="s">
        <v>41</v>
      </c>
      <c r="I48" s="278"/>
      <c r="J48" s="281" t="str">
        <f>IF(入力!P17="","",IF((VALUE(TEXT(入力!P17,"yyyymmdd"))-20190501)&gt;=0,"令和",IF((VALUE(TEXT(入力!P17,"yyyymmdd"))-19890108)&gt;=0,"平成","昭和")))</f>
        <v/>
      </c>
      <c r="K48" s="218" t="str">
        <f t="shared" ref="J48:L52" si="23">IF($B48="","",IF((VALUE(TEXT($B48,"yyyymmdd"))-20190501)&gt;=0,"9 ： 令和",IF((VALUE(TEXT($B48,"yyyymmdd"))-19890108)&gt;=0,"7 ： 平成","5 ： 昭和")))</f>
        <v/>
      </c>
      <c r="L48" s="282" t="str">
        <f t="shared" si="23"/>
        <v/>
      </c>
      <c r="M48" s="215" t="str">
        <f>IF(入力!P17="","",IF((VALUE(TEXT(入力!P17,"yyyymmdd"))-20181001)&lt;0,"×",IF((VALUE(TEXT(入力!P17,"yyyymmdd")))&lt;20190501,LEFT(TEXT(入力!P17,"yyyymmdd")-19880000,1),IF((TEXT(入力!P17,"yyyymmdd")-20180000)&lt;100000,0,LEFT(TEXT(入力!P17,"yyyymmdd")-20180000,1)))))</f>
        <v/>
      </c>
      <c r="N48" s="224" t="str">
        <f>IF(入力!P17="","",IF((VALUE(TEXT(入力!P17,"yyyymmdd"))-20181001)&lt;0,"×",IF((VALUE(TEXT(入力!P17,"yyyymmdd")))&lt;20190501,MID(TEXT(入力!P17,"yyyymmdd")-19880000,2,1),IF((TEXT(入力!P17,"yyyymmdd")-20180000)&lt;100000,LEFT(TEXT(入力!P17,"yyyymmdd")-20180000,1),MID(TEXT(入力!P17,"yyyymmdd")-20180000,2,1)))))</f>
        <v/>
      </c>
      <c r="O48" s="215" t="str">
        <f>IF(入力!P17="","",IF((VALUE(TEXT(入力!P17,"yyyymmdd"))-20181001)&lt;0,"×",IF((VALUE(TEXT(入力!P17,"yyyymmdd")))&lt;20190501,MID(TEXT(入力!P17,"yyyymmdd")-19880000,3,1),IF((TEXT(入力!P17,"yyyymmdd")-20180000)&lt;100000,MID(TEXT(入力!P17,"yyyymmdd")-20180000,2,1),MID(TEXT(入力!P17,"yyyymmdd")-20180000,3,1)))))</f>
        <v/>
      </c>
      <c r="P48" s="224" t="str">
        <f>IF(入力!P17="","",IF((VALUE(TEXT(入力!P17,"yyyymmdd"))-20181001)&lt;0,"×",IF((VALUE(TEXT(入力!P17,"yyyymmdd")))&lt;20190501,MID(TEXT(入力!P17,"yyyymmdd")-19880000,4,1),IF((TEXT(入力!P17,"yyyymmdd")-20180000)&lt;100000,MID(TEXT(入力!P17,"yyyymmdd")-20180000,3,1),MID(TEXT(入力!P17,"yyyymmdd")-20180000,4,1)))))</f>
        <v/>
      </c>
      <c r="Q48" s="215" t="str">
        <f>IF(入力!P17="","",IF((VALUE(TEXT(入力!P17,"yyyymmdd"))-20181001)&lt;0,"×",IF((VALUE(TEXT(入力!P17,"yyyymmdd")))&lt;20190501,MID(TEXT(入力!P17,"yyyymmdd")-19880000,5,1),IF((TEXT(入力!P17,"yyyymmdd")-20180000)&lt;100000,MID(TEXT(入力!P17,"yyyymmdd")-20180000,4,1),MID(TEXT(入力!P17,"yyyymmdd")-20180000,5,1)))))</f>
        <v/>
      </c>
      <c r="R48" s="227" t="str">
        <f>IF(入力!P17="","",IF((VALUE(TEXT(入力!P17,"yyyymmdd"))-20181001)&lt;0,"×",IF((VALUE(TEXT(入力!P17,"yyyymmdd")))&lt;20190501,RIGHT(TEXT(入力!P17,"yyyymmdd")-19880000,1),RIGHT(TEXT(入力!P17,"yyyymmdd")-20180000,1))))</f>
        <v/>
      </c>
      <c r="S48" s="236" t="str">
        <f>IF(入力!Q17="","",LEFT(RIGHT(CONCATENATE(" ",入力!Q17),3),1))</f>
        <v/>
      </c>
      <c r="T48" s="239" t="str">
        <f>IF(入力!Q17="","",MID(RIGHT(CONCATENATE(" ",入力!Q17),3),2,1))</f>
        <v/>
      </c>
      <c r="U48" s="224" t="str">
        <f>IF(入力!Q17="","",RIGHT(RIGHT(CONCATENATE(" ",入力!Q17),3),1))</f>
        <v/>
      </c>
      <c r="V48" s="215">
        <v>0</v>
      </c>
      <c r="W48" s="239">
        <v>0</v>
      </c>
      <c r="X48" s="259">
        <v>0</v>
      </c>
      <c r="Y48" s="93"/>
      <c r="Z48" s="243"/>
      <c r="AA48" s="244"/>
      <c r="AB48" s="47"/>
      <c r="AC48" s="48"/>
      <c r="AD48" s="48"/>
      <c r="AE48" s="48"/>
      <c r="AF48" s="48"/>
      <c r="AG48" s="48"/>
      <c r="AH48" s="245"/>
      <c r="AI48" s="245"/>
      <c r="AJ48" s="48"/>
      <c r="AK48" s="48"/>
      <c r="AL48" s="262"/>
      <c r="AM48" s="262"/>
      <c r="AN48" s="47"/>
      <c r="AO48" s="47"/>
      <c r="AP48" s="254"/>
      <c r="AQ48" s="263"/>
      <c r="AR48" s="264"/>
      <c r="AS48" s="264"/>
      <c r="AT48" s="265"/>
      <c r="AU48" s="90"/>
      <c r="AV48" s="49"/>
      <c r="AW48" s="50"/>
      <c r="AX48" s="49"/>
      <c r="AY48" s="50"/>
      <c r="AZ48" s="49"/>
      <c r="BA48" s="51"/>
    </row>
    <row r="49" spans="3:54" ht="9.9499999999999993" customHeight="1" x14ac:dyDescent="0.15">
      <c r="C49" s="234"/>
      <c r="D49" s="243"/>
      <c r="E49" s="310"/>
      <c r="F49" s="312"/>
      <c r="G49" s="310"/>
      <c r="H49" s="279"/>
      <c r="I49" s="280"/>
      <c r="J49" s="283" t="str">
        <f t="shared" si="23"/>
        <v/>
      </c>
      <c r="K49" s="284" t="str">
        <f t="shared" si="23"/>
        <v/>
      </c>
      <c r="L49" s="285" t="str">
        <f t="shared" si="23"/>
        <v/>
      </c>
      <c r="M49" s="216" t="str">
        <f>IF($B49="","",IF((VALUE(TEXT($B49,"yyyymmdd"))-20181001)&lt;0,"×",IF((TEXT($B49,"yyyymmdd")-20180000)&lt;100000,0,LEFT(TEXT($B49,"yyyymmdd")-20180000,1))))</f>
        <v/>
      </c>
      <c r="N49" s="225" t="str">
        <f>IF($B49="","",IF((VALUE(TEXT($B49,"yyyymmdd"))-20181001)&lt;0,"×",IF((TEXT($B49,"yyyymmdd")-20180000)&lt;100000,LEFT(TEXT($B49,"yyyymmdd")-20180000,1),MID(TEXT($B49,"yyyymmdd")-20180000,2,1))))</f>
        <v/>
      </c>
      <c r="O49" s="216" t="str">
        <f>IF($B49="","",IF((VALUE(TEXT($B49,"yyyymmdd"))-20181001)&lt;0,"×",IF((TEXT($B49,"yyyymmdd")-20180000)&lt;100000,MID(TEXT($B49,"yyyymmdd")-20180000,2,1),MID(TEXT($B49,"yyyymmdd")-20180000,3,1))))</f>
        <v/>
      </c>
      <c r="P49" s="225" t="str">
        <f>IF($B49="","",IF((VALUE(TEXT($B49,"yyyymmdd"))-20181001)&lt;0,"×",IF((TEXT($B49,"yyyymmdd")-20180000)&lt;100000,MID(TEXT($B49,"yyyymmdd")-20180000,3,1),MID(TEXT($B49,"yyyymmdd")-20180000,4,1))))</f>
        <v/>
      </c>
      <c r="Q49" s="216" t="str">
        <f>IF($B49="","",IF((VALUE(TEXT($B49,"yyyymmdd"))-20181001)&lt;0,"×",IF((TEXT($B49,"yyyymmdd")-20180000)&lt;100000,MID(TEXT($B49,"yyyymmdd")-20180000,4,1),MID(TEXT($B49,"yyyymmdd")-20180000,5,1))))</f>
        <v/>
      </c>
      <c r="R49" s="228"/>
      <c r="S49" s="237"/>
      <c r="T49" s="240"/>
      <c r="U49" s="225"/>
      <c r="V49" s="216"/>
      <c r="W49" s="240"/>
      <c r="X49" s="260"/>
      <c r="Y49" s="94"/>
      <c r="Z49" s="243"/>
      <c r="AA49" s="244"/>
      <c r="AB49" s="48"/>
      <c r="AC49" s="48"/>
      <c r="AD49" s="48"/>
      <c r="AE49" s="48"/>
      <c r="AF49" s="48"/>
      <c r="AG49" s="48"/>
      <c r="AH49" s="48"/>
      <c r="AI49" s="47"/>
      <c r="AJ49" s="48"/>
      <c r="AK49" s="48"/>
      <c r="AL49" s="262"/>
      <c r="AM49" s="262"/>
      <c r="AN49" s="47"/>
      <c r="AO49" s="47"/>
      <c r="AP49" s="254"/>
      <c r="AQ49" s="266"/>
      <c r="AR49" s="267"/>
      <c r="AS49" s="267"/>
      <c r="AT49" s="268"/>
      <c r="AU49" s="91"/>
      <c r="AV49" s="52"/>
      <c r="AW49" s="53"/>
      <c r="AX49" s="52"/>
      <c r="AY49" s="53"/>
      <c r="AZ49" s="52"/>
      <c r="BA49" s="54"/>
    </row>
    <row r="50" spans="3:54" ht="9.9499999999999993" customHeight="1" x14ac:dyDescent="0.15">
      <c r="C50" s="234"/>
      <c r="D50" s="243"/>
      <c r="E50" s="310"/>
      <c r="F50" s="312"/>
      <c r="G50" s="310"/>
      <c r="H50" s="279"/>
      <c r="I50" s="280"/>
      <c r="J50" s="283" t="str">
        <f t="shared" si="23"/>
        <v/>
      </c>
      <c r="K50" s="284" t="str">
        <f t="shared" si="23"/>
        <v/>
      </c>
      <c r="L50" s="285" t="str">
        <f t="shared" si="23"/>
        <v/>
      </c>
      <c r="M50" s="216" t="str">
        <f>IF($B50="","",IF((VALUE(TEXT($B50,"yyyymmdd"))-20181001)&lt;0,"×",IF((TEXT($B50,"yyyymmdd")-20180000)&lt;100000,0,LEFT(TEXT($B50,"yyyymmdd")-20180000,1))))</f>
        <v/>
      </c>
      <c r="N50" s="225" t="str">
        <f>IF($B50="","",IF((VALUE(TEXT($B50,"yyyymmdd"))-20181001)&lt;0,"×",IF((TEXT($B50,"yyyymmdd")-20180000)&lt;100000,LEFT(TEXT($B50,"yyyymmdd")-20180000,1),MID(TEXT($B50,"yyyymmdd")-20180000,2,1))))</f>
        <v/>
      </c>
      <c r="O50" s="216" t="str">
        <f>IF($B50="","",IF((VALUE(TEXT($B50,"yyyymmdd"))-20181001)&lt;0,"×",IF((TEXT($B50,"yyyymmdd")-20180000)&lt;100000,MID(TEXT($B50,"yyyymmdd")-20180000,2,1),MID(TEXT($B50,"yyyymmdd")-20180000,3,1))))</f>
        <v/>
      </c>
      <c r="P50" s="225" t="str">
        <f>IF($B50="","",IF((VALUE(TEXT($B50,"yyyymmdd"))-20181001)&lt;0,"×",IF((TEXT($B50,"yyyymmdd")-20180000)&lt;100000,MID(TEXT($B50,"yyyymmdd")-20180000,3,1),MID(TEXT($B50,"yyyymmdd")-20180000,4,1))))</f>
        <v/>
      </c>
      <c r="Q50" s="216" t="str">
        <f>IF($B50="","",IF((VALUE(TEXT($B50,"yyyymmdd"))-20181001)&lt;0,"×",IF((TEXT($B50,"yyyymmdd")-20180000)&lt;100000,MID(TEXT($B50,"yyyymmdd")-20180000,4,1),MID(TEXT($B50,"yyyymmdd")-20180000,5,1))))</f>
        <v/>
      </c>
      <c r="R50" s="228"/>
      <c r="S50" s="237"/>
      <c r="T50" s="240"/>
      <c r="U50" s="225"/>
      <c r="V50" s="216"/>
      <c r="W50" s="240"/>
      <c r="X50" s="260"/>
      <c r="Y50" s="94"/>
      <c r="Z50" s="243"/>
      <c r="AA50" s="244"/>
      <c r="AB50" s="48"/>
      <c r="AC50" s="48"/>
      <c r="AD50" s="48"/>
      <c r="AE50" s="48"/>
      <c r="AF50" s="48"/>
      <c r="AG50" s="48"/>
      <c r="AH50" s="48"/>
      <c r="AI50" s="47"/>
      <c r="AJ50" s="48"/>
      <c r="AK50" s="48"/>
      <c r="AL50" s="47"/>
      <c r="AM50" s="47"/>
      <c r="AN50" s="47"/>
      <c r="AO50" s="47"/>
      <c r="AP50" s="254"/>
      <c r="AQ50" s="266"/>
      <c r="AR50" s="267"/>
      <c r="AS50" s="267"/>
      <c r="AT50" s="268"/>
      <c r="AU50" s="91"/>
      <c r="AV50" s="52"/>
      <c r="AW50" s="53"/>
      <c r="AX50" s="52"/>
      <c r="AY50" s="53"/>
      <c r="AZ50" s="52"/>
      <c r="BA50" s="54"/>
    </row>
    <row r="51" spans="3:54" ht="9.9499999999999993" customHeight="1" x14ac:dyDescent="0.15">
      <c r="C51" s="234"/>
      <c r="D51" s="300" t="s">
        <v>82</v>
      </c>
      <c r="E51" s="301"/>
      <c r="F51" s="304" t="s">
        <v>83</v>
      </c>
      <c r="G51" s="301"/>
      <c r="H51" s="304" t="s">
        <v>84</v>
      </c>
      <c r="I51" s="306"/>
      <c r="J51" s="283" t="str">
        <f t="shared" si="23"/>
        <v/>
      </c>
      <c r="K51" s="284" t="str">
        <f t="shared" si="23"/>
        <v/>
      </c>
      <c r="L51" s="285" t="str">
        <f t="shared" si="23"/>
        <v/>
      </c>
      <c r="M51" s="216" t="str">
        <f>IF($B51="","",IF((VALUE(TEXT($B51,"yyyymmdd"))-20181001)&lt;0,"×",IF((TEXT($B51,"yyyymmdd")-20180000)&lt;100000,0,LEFT(TEXT($B51,"yyyymmdd")-20180000,1))))</f>
        <v/>
      </c>
      <c r="N51" s="225" t="str">
        <f>IF($B51="","",IF((VALUE(TEXT($B51,"yyyymmdd"))-20181001)&lt;0,"×",IF((TEXT($B51,"yyyymmdd")-20180000)&lt;100000,LEFT(TEXT($B51,"yyyymmdd")-20180000,1),MID(TEXT($B51,"yyyymmdd")-20180000,2,1))))</f>
        <v/>
      </c>
      <c r="O51" s="216" t="str">
        <f>IF($B51="","",IF((VALUE(TEXT($B51,"yyyymmdd"))-20181001)&lt;0,"×",IF((TEXT($B51,"yyyymmdd")-20180000)&lt;100000,MID(TEXT($B51,"yyyymmdd")-20180000,2,1),MID(TEXT($B51,"yyyymmdd")-20180000,3,1))))</f>
        <v/>
      </c>
      <c r="P51" s="225" t="str">
        <f>IF($B51="","",IF((VALUE(TEXT($B51,"yyyymmdd"))-20181001)&lt;0,"×",IF((TEXT($B51,"yyyymmdd")-20180000)&lt;100000,MID(TEXT($B51,"yyyymmdd")-20180000,3,1),MID(TEXT($B51,"yyyymmdd")-20180000,4,1))))</f>
        <v/>
      </c>
      <c r="Q51" s="216" t="str">
        <f>IF($B51="","",IF((VALUE(TEXT($B51,"yyyymmdd"))-20181001)&lt;0,"×",IF((TEXT($B51,"yyyymmdd")-20180000)&lt;100000,MID(TEXT($B51,"yyyymmdd")-20180000,4,1),MID(TEXT($B51,"yyyymmdd")-20180000,5,1))))</f>
        <v/>
      </c>
      <c r="R51" s="228"/>
      <c r="S51" s="237"/>
      <c r="T51" s="240"/>
      <c r="U51" s="225"/>
      <c r="V51" s="216"/>
      <c r="W51" s="240"/>
      <c r="X51" s="260"/>
      <c r="Y51" s="272" t="s">
        <v>42</v>
      </c>
      <c r="Z51" s="246"/>
      <c r="AA51" s="247"/>
      <c r="AB51" s="48"/>
      <c r="AC51" s="48"/>
      <c r="AD51" s="48"/>
      <c r="AE51" s="48"/>
      <c r="AF51" s="48"/>
      <c r="AG51" s="48"/>
      <c r="AH51" s="55"/>
      <c r="AI51" s="55"/>
      <c r="AJ51" s="48"/>
      <c r="AK51" s="48"/>
      <c r="AL51" s="55"/>
      <c r="AM51" s="55"/>
      <c r="AN51" s="55"/>
      <c r="AO51" s="55"/>
      <c r="AP51" s="254"/>
      <c r="AQ51" s="266"/>
      <c r="AR51" s="267"/>
      <c r="AS51" s="267"/>
      <c r="AT51" s="268"/>
      <c r="AU51" s="56"/>
      <c r="AV51" s="57"/>
      <c r="AW51" s="58"/>
      <c r="AX51" s="57"/>
      <c r="AY51" s="58"/>
      <c r="AZ51" s="57"/>
      <c r="BA51" s="54"/>
    </row>
    <row r="52" spans="3:54" ht="9.9499999999999993" customHeight="1" thickBot="1" x14ac:dyDescent="0.2">
      <c r="C52" s="235"/>
      <c r="D52" s="302"/>
      <c r="E52" s="303"/>
      <c r="F52" s="305"/>
      <c r="G52" s="303"/>
      <c r="H52" s="305"/>
      <c r="I52" s="307"/>
      <c r="J52" s="286" t="str">
        <f t="shared" si="23"/>
        <v/>
      </c>
      <c r="K52" s="287" t="str">
        <f t="shared" si="23"/>
        <v/>
      </c>
      <c r="L52" s="288" t="str">
        <f t="shared" si="23"/>
        <v/>
      </c>
      <c r="M52" s="217" t="str">
        <f>IF($B52="","",IF((VALUE(TEXT($B52,"yyyymmdd"))-20181001)&lt;0,"×",IF((TEXT($B52,"yyyymmdd")-20180000)&lt;100000,0,LEFT(TEXT($B52,"yyyymmdd")-20180000,1))))</f>
        <v/>
      </c>
      <c r="N52" s="226" t="str">
        <f>IF($B52="","",IF((VALUE(TEXT($B52,"yyyymmdd"))-20181001)&lt;0,"×",IF((TEXT($B52,"yyyymmdd")-20180000)&lt;100000,LEFT(TEXT($B52,"yyyymmdd")-20180000,1),MID(TEXT($B52,"yyyymmdd")-20180000,2,1))))</f>
        <v/>
      </c>
      <c r="O52" s="217" t="str">
        <f>IF($B52="","",IF((VALUE(TEXT($B52,"yyyymmdd"))-20181001)&lt;0,"×",IF((TEXT($B52,"yyyymmdd")-20180000)&lt;100000,MID(TEXT($B52,"yyyymmdd")-20180000,2,1),MID(TEXT($B52,"yyyymmdd")-20180000,3,1))))</f>
        <v/>
      </c>
      <c r="P52" s="226" t="str">
        <f>IF($B52="","",IF((VALUE(TEXT($B52,"yyyymmdd"))-20181001)&lt;0,"×",IF((TEXT($B52,"yyyymmdd")-20180000)&lt;100000,MID(TEXT($B52,"yyyymmdd")-20180000,3,1),MID(TEXT($B52,"yyyymmdd")-20180000,4,1))))</f>
        <v/>
      </c>
      <c r="Q52" s="217" t="str">
        <f>IF($B52="","",IF((VALUE(TEXT($B52,"yyyymmdd"))-20181001)&lt;0,"×",IF((TEXT($B52,"yyyymmdd")-20180000)&lt;100000,MID(TEXT($B52,"yyyymmdd")-20180000,4,1),MID(TEXT($B52,"yyyymmdd")-20180000,5,1))))</f>
        <v/>
      </c>
      <c r="R52" s="229"/>
      <c r="S52" s="238"/>
      <c r="T52" s="241"/>
      <c r="U52" s="226"/>
      <c r="V52" s="217"/>
      <c r="W52" s="241"/>
      <c r="X52" s="261"/>
      <c r="Y52" s="273"/>
      <c r="Z52" s="248"/>
      <c r="AA52" s="247"/>
      <c r="AB52" s="48"/>
      <c r="AC52" s="48"/>
      <c r="AD52" s="48"/>
      <c r="AE52" s="48"/>
      <c r="AF52" s="48"/>
      <c r="AG52" s="48"/>
      <c r="AH52" s="55"/>
      <c r="AI52" s="55"/>
      <c r="AJ52" s="48"/>
      <c r="AK52" s="48"/>
      <c r="AL52" s="55"/>
      <c r="AM52" s="55"/>
      <c r="AN52" s="55"/>
      <c r="AO52" s="55"/>
      <c r="AP52" s="255"/>
      <c r="AQ52" s="269"/>
      <c r="AR52" s="270"/>
      <c r="AS52" s="270"/>
      <c r="AT52" s="271"/>
      <c r="AU52" s="59"/>
      <c r="AV52" s="60"/>
      <c r="AW52" s="61"/>
      <c r="AX52" s="60"/>
      <c r="AY52" s="61"/>
      <c r="AZ52" s="60"/>
      <c r="BA52" s="62"/>
    </row>
    <row r="53" spans="3:54" ht="5.0999999999999996" customHeight="1" thickBot="1" x14ac:dyDescent="0.2">
      <c r="C53" s="63"/>
      <c r="D53" s="64"/>
      <c r="E53" s="64"/>
      <c r="F53" s="64"/>
      <c r="G53" s="65"/>
      <c r="H53" s="66"/>
      <c r="I53" s="67"/>
      <c r="J53" s="67"/>
      <c r="K53" s="68"/>
      <c r="L53" s="68"/>
      <c r="M53" s="65"/>
      <c r="N53" s="65"/>
      <c r="O53" s="65"/>
      <c r="P53" s="65"/>
      <c r="Q53" s="65"/>
      <c r="R53" s="65"/>
      <c r="S53" s="69"/>
      <c r="T53" s="70"/>
      <c r="U53" s="70"/>
      <c r="V53" s="70"/>
      <c r="W53" s="70"/>
      <c r="X53" s="70"/>
      <c r="Y53" s="70"/>
      <c r="Z53" s="70"/>
      <c r="AA53" s="70"/>
      <c r="AB53" s="71"/>
      <c r="AC53" s="71"/>
      <c r="AD53" s="71"/>
      <c r="AE53" s="71"/>
      <c r="AF53" s="71"/>
      <c r="AG53" s="71"/>
      <c r="AH53" s="72"/>
      <c r="AI53" s="72"/>
      <c r="AJ53" s="72"/>
      <c r="AK53" s="72"/>
      <c r="AL53" s="72"/>
      <c r="AM53" s="72"/>
      <c r="AN53" s="73"/>
      <c r="AO53" s="74"/>
      <c r="AP53" s="74"/>
      <c r="AQ53" s="74"/>
      <c r="AR53" s="74"/>
      <c r="AS53" s="74"/>
      <c r="AT53" s="74"/>
      <c r="AU53" s="72"/>
      <c r="AV53" s="75"/>
      <c r="AW53" s="75"/>
      <c r="AX53" s="75"/>
      <c r="AY53" s="75"/>
      <c r="AZ53" s="75"/>
      <c r="BA53" s="75"/>
    </row>
    <row r="54" spans="3:54" ht="12.75" customHeight="1" x14ac:dyDescent="0.15">
      <c r="C54" s="32" t="s">
        <v>85</v>
      </c>
      <c r="D54" s="230" t="s">
        <v>28</v>
      </c>
      <c r="E54" s="231"/>
      <c r="F54" s="231"/>
      <c r="G54" s="231"/>
      <c r="H54" s="231"/>
      <c r="I54" s="231"/>
      <c r="J54" s="231"/>
      <c r="K54" s="231"/>
      <c r="L54" s="231"/>
      <c r="M54" s="232"/>
      <c r="N54" s="200" t="s">
        <v>29</v>
      </c>
      <c r="O54" s="201"/>
      <c r="P54" s="201"/>
      <c r="Q54" s="201"/>
      <c r="R54" s="201"/>
      <c r="S54" s="201"/>
      <c r="T54" s="201"/>
      <c r="U54" s="201"/>
      <c r="V54" s="201"/>
      <c r="W54" s="201"/>
      <c r="X54" s="201"/>
      <c r="Y54" s="201"/>
      <c r="Z54" s="201"/>
      <c r="AA54" s="201"/>
      <c r="AB54" s="201"/>
      <c r="AC54" s="201"/>
      <c r="AD54" s="201"/>
      <c r="AE54" s="202"/>
      <c r="AF54" s="313" t="s">
        <v>31</v>
      </c>
      <c r="AG54" s="314"/>
      <c r="AH54" s="315"/>
      <c r="AI54" s="200" t="s">
        <v>30</v>
      </c>
      <c r="AJ54" s="201"/>
      <c r="AK54" s="201"/>
      <c r="AL54" s="201"/>
      <c r="AM54" s="201"/>
      <c r="AN54" s="201"/>
      <c r="AO54" s="201"/>
      <c r="AP54" s="201"/>
      <c r="AQ54" s="202"/>
      <c r="AR54" s="230" t="s">
        <v>32</v>
      </c>
      <c r="AS54" s="231"/>
      <c r="AT54" s="231"/>
      <c r="AU54" s="231"/>
      <c r="AV54" s="231"/>
      <c r="AW54" s="231"/>
      <c r="AX54" s="231"/>
      <c r="AY54" s="231"/>
      <c r="AZ54" s="231"/>
      <c r="BA54" s="232"/>
      <c r="BB54" s="33"/>
    </row>
    <row r="55" spans="3:54" ht="9.9499999999999993" customHeight="1" x14ac:dyDescent="0.15">
      <c r="C55" s="233">
        <v>4</v>
      </c>
      <c r="D55" s="236" t="str">
        <f>IF(入力!E18="","",LEFT(RIGHT(CONCATENATE("          ",入力!E18),10),1))</f>
        <v/>
      </c>
      <c r="E55" s="239" t="str">
        <f>IF(入力!E18="","",MID(RIGHT(CONCATENATE("          ",入力!E18),10),2,1))</f>
        <v/>
      </c>
      <c r="F55" s="239" t="str">
        <f>IF(入力!E18="","",MID(RIGHT(CONCATENATE("          ",入力!E18),10),3,1))</f>
        <v/>
      </c>
      <c r="G55" s="239" t="str">
        <f>IF(入力!E18="","",MID(RIGHT(CONCATENATE("          ",入力!E18),10),4,1))</f>
        <v/>
      </c>
      <c r="H55" s="239" t="str">
        <f>IF(入力!E18="","",MID(RIGHT(CONCATENATE("          ",入力!E18),10),5,1))</f>
        <v/>
      </c>
      <c r="I55" s="239" t="str">
        <f>IF(入力!E18="","",MID(RIGHT(CONCATENATE("          ",入力!E18),10),6,1))</f>
        <v/>
      </c>
      <c r="J55" s="239" t="str">
        <f>IF(入力!E18="","",MID(RIGHT(CONCATENATE("          ",入力!E18),10),7,1))</f>
        <v/>
      </c>
      <c r="K55" s="239" t="str">
        <f>IF(入力!E18="","",MID(RIGHT(CONCATENATE("          ",入力!E18),10),8,1))</f>
        <v/>
      </c>
      <c r="L55" s="239" t="str">
        <f>IF(入力!E18="","",MID(RIGHT(CONCATENATE("          ",入力!E18),10),9,1))</f>
        <v/>
      </c>
      <c r="M55" s="227" t="str">
        <f>IF(入力!E18="","",RIGHT(RIGHT(CONCATENATE("          ",入力!E18),10),1))</f>
        <v/>
      </c>
      <c r="N55" s="34" t="s">
        <v>33</v>
      </c>
      <c r="O55" s="218" t="str">
        <f>IF(入力!H18="","",入力!H18)</f>
        <v/>
      </c>
      <c r="P55" s="218"/>
      <c r="Q55" s="218"/>
      <c r="R55" s="218"/>
      <c r="S55" s="218"/>
      <c r="T55" s="218"/>
      <c r="U55" s="218"/>
      <c r="V55" s="219"/>
      <c r="W55" s="35"/>
      <c r="X55" s="218" t="str">
        <f>IF(入力!I18="","",入力!I18)</f>
        <v/>
      </c>
      <c r="Y55" s="218"/>
      <c r="Z55" s="218"/>
      <c r="AA55" s="218"/>
      <c r="AB55" s="218"/>
      <c r="AC55" s="218"/>
      <c r="AD55" s="218"/>
      <c r="AE55" s="222"/>
      <c r="AF55" s="281" t="str">
        <f>IF(入力!J18="","",IF(入力!J18="男","5 ：男",IF(入力!J18="女","6 ：女","error")))</f>
        <v/>
      </c>
      <c r="AG55" s="218"/>
      <c r="AH55" s="222"/>
      <c r="AI55" s="281" t="str">
        <f>IF(入力!K18="","",IF((VALUE(TEXT(入力!K18,"yyyymmdd"))-20190501)&gt;=0,"令和",IF((VALUE(TEXT(入力!K18,"yyyymmdd"))-19890108)&gt;=0,"平成","昭和")))</f>
        <v/>
      </c>
      <c r="AJ55" s="218" t="str">
        <f t="shared" ref="AI55:AK60" si="24">IF($B55="","",IF((VALUE(TEXT($B55,"yyyymmdd"))-20190501)&gt;=0,"9 ： 令和",IF((VALUE(TEXT($B55,"yyyymmdd"))-19890108)&gt;=0,"7 ： 平成","5 ： 昭和")))</f>
        <v/>
      </c>
      <c r="AK55" s="282" t="str">
        <f t="shared" si="24"/>
        <v/>
      </c>
      <c r="AL55" s="215" t="str">
        <f>IF(入力!K18="","",IF((VALUE(TEXT(入力!K18,"yyyymmdd"))-20190501)&lt;0,LEFT(IF((VALUE(TEXT(入力!K18,"yyyymmdd"))-19890108)&gt;=0,RIGHT(CONCATENATE("0",TEXT(入力!K18,"yyyymmdd")-19880000),6),TEXT(入力!K18,"yyyymmdd")-19250000),1),IF((TEXT(入力!K18,"yyyymmdd")-20180000)&lt;100000,0,LEFT(TEXT(入力!K18,"yyyymmdd")-20180000,1))))</f>
        <v/>
      </c>
      <c r="AM55" s="224" t="str">
        <f>IF(入力!K18="","",IF((VALUE(TEXT(入力!K18,"yyyymmdd"))-20190501)&lt;0,MID(IF((VALUE(TEXT(入力!K18,"yyyymmdd"))-19890108)&gt;=0,RIGHT(CONCATENATE("0",TEXT(入力!K18,"yyyymmdd")-19880000),6),TEXT(入力!K18,"yyyymmdd")-19250000),2,1),IF((TEXT(入力!K18,"yyyymmdd")-20180000)&lt;100000,LEFT(TEXT(入力!K18,"yyyymmdd")-20180000,1),MID(TEXT(入力!K18,"yyyymmdd")-20180000,2,1))))</f>
        <v/>
      </c>
      <c r="AN55" s="215" t="str">
        <f>IF(入力!K18="","",IF((VALUE(TEXT(入力!K18,"yyyymmdd"))-20190501)&lt;0,MID(IF((VALUE(TEXT(入力!K18,"yyyymmdd"))-19890108)&gt;=0,RIGHT(CONCATENATE("0",TEXT(入力!K18,"yyyymmdd")-19880000),6),TEXT(入力!K18,"yyyymmdd")-19250000),3,1),IF((TEXT(入力!K18,"yyyymmdd")-20180000)&lt;100000,MID(TEXT(入力!K18,"yyyymmdd")-20180000,2,1),MID(TEXT(入力!K18,"yyyymmdd")-20180000,3,1))))</f>
        <v/>
      </c>
      <c r="AO55" s="224" t="str">
        <f>IF(入力!K18="","",IF((VALUE(TEXT(入力!K18,"yyyymmdd"))-20190501)&lt;0,MID(IF((VALUE(TEXT(入力!K18,"yyyymmdd"))-19890108)&gt;=0,RIGHT(CONCATENATE("0",TEXT(入力!K18,"yyyymmdd")-19880000),6),TEXT(入力!K18,"yyyymmdd")-19250000),4,1),IF((TEXT(入力!K18,"yyyymmdd")-20180000)&lt;100000,MID(TEXT(入力!K18,"yyyymmdd")-20180000,3,1),MID(TEXT(入力!K18,"yyyymmdd")-20180000,4,1))))</f>
        <v/>
      </c>
      <c r="AP55" s="215" t="str">
        <f>IF(入力!K18="","",IF((VALUE(TEXT(入力!K18,"yyyymmdd"))-20190501)&lt;0,MID(IF((VALUE(TEXT(入力!K18,"yyyymmdd"))-19890108)&gt;=0,RIGHT(CONCATENATE("0",TEXT(入力!K18,"yyyymmdd")-19880000),6),TEXT(入力!K18,"yyyymmdd")-19250000),5,1),IF((TEXT(入力!K18,"yyyymmdd")-20180000)&lt;100000,MID(TEXT(入力!K18,"yyyymmdd")-20180000,4,1),MID(TEXT(入力!K18,"yyyymmdd")-20180000,5,1))))</f>
        <v/>
      </c>
      <c r="AQ55" s="227" t="str">
        <f>IF(入力!K18="","",IF((VALUE(TEXT(入力!K18,"yyyymmdd"))-20190501)&lt;0,RIGHT(IF((VALUE(TEXT(入力!K18,"yyyymmdd"))-19890108)&gt;=0,RIGHT(CONCATENATE("0",TEXT(入力!K18,"yyyymmdd")-19880000),6),TEXT(入力!K18,"yyyymmdd")-19250000),1),RIGHT(TEXT(入力!K18,"yyyymmdd")-20180000,1)))</f>
        <v/>
      </c>
      <c r="AR55" s="236" t="str">
        <f>IF(入力!L18="","",LEFT(入力!L18,1))</f>
        <v/>
      </c>
      <c r="AS55" s="239" t="str">
        <f>IF(入力!L18="","",MID(入力!L18,2,1))</f>
        <v/>
      </c>
      <c r="AT55" s="239" t="str">
        <f>IF(入力!L18="","",MID(入力!L18,3,1))</f>
        <v/>
      </c>
      <c r="AU55" s="224" t="str">
        <f>IF(入力!L18="","",RIGHT(入力!L18,1))</f>
        <v/>
      </c>
      <c r="AV55" s="215" t="str">
        <f>IF(入力!N18="","",LEFT(入力!N18,1))</f>
        <v/>
      </c>
      <c r="AW55" s="239" t="str">
        <f>IF(入力!N18="","",MID(入力!N18,2,1))</f>
        <v/>
      </c>
      <c r="AX55" s="239" t="str">
        <f>IF(入力!N18="","",MID(入力!N18,3,1))</f>
        <v/>
      </c>
      <c r="AY55" s="239" t="str">
        <f>IF(入力!N18="","",MID(入力!N18,4,1))</f>
        <v/>
      </c>
      <c r="AZ55" s="239" t="str">
        <f>IF(入力!N18="","",MID(入力!N18,5,1))</f>
        <v/>
      </c>
      <c r="BA55" s="227" t="str">
        <f>IF(入力!N18="","",RIGHT(入力!N18,1))</f>
        <v/>
      </c>
      <c r="BB55" s="36"/>
    </row>
    <row r="56" spans="3:54" ht="9.9499999999999993" customHeight="1" x14ac:dyDescent="0.15">
      <c r="C56" s="234"/>
      <c r="D56" s="237"/>
      <c r="E56" s="240"/>
      <c r="F56" s="240"/>
      <c r="G56" s="240"/>
      <c r="H56" s="240"/>
      <c r="I56" s="240"/>
      <c r="J56" s="240"/>
      <c r="K56" s="240"/>
      <c r="L56" s="240"/>
      <c r="M56" s="228"/>
      <c r="N56" s="37"/>
      <c r="O56" s="220"/>
      <c r="P56" s="220"/>
      <c r="Q56" s="220"/>
      <c r="R56" s="220"/>
      <c r="S56" s="220"/>
      <c r="T56" s="220"/>
      <c r="U56" s="220"/>
      <c r="V56" s="221"/>
      <c r="W56" s="38"/>
      <c r="X56" s="220"/>
      <c r="Y56" s="220"/>
      <c r="Z56" s="220"/>
      <c r="AA56" s="220"/>
      <c r="AB56" s="220"/>
      <c r="AC56" s="220"/>
      <c r="AD56" s="220"/>
      <c r="AE56" s="223"/>
      <c r="AF56" s="283"/>
      <c r="AG56" s="284"/>
      <c r="AH56" s="298"/>
      <c r="AI56" s="283" t="str">
        <f t="shared" si="24"/>
        <v/>
      </c>
      <c r="AJ56" s="284" t="str">
        <f t="shared" si="24"/>
        <v/>
      </c>
      <c r="AK56" s="285" t="str">
        <f t="shared" si="24"/>
        <v/>
      </c>
      <c r="AL56" s="216" t="str">
        <f t="shared" ref="AL56:AL60" si="25">IF($B56="","",IF((VALUE(TEXT(AK56,"yyyymmdd"))-20190501)&lt;0,LEFT(IF((VALUE(TEXT(AK56,"yyyymmdd"))-19890108)&gt;=0,RIGHT(CONCATENATE("0",TEXT($B56,"yyyymmdd")-19880000),6),TEXT($B56,"yyyymmdd")-19250000),1),IF((TEXT($B56,"yyyymmdd")-20180000)&lt;100000,0,LEFT(TEXT($B56,"yyyymmdd")-20180000,1))))</f>
        <v/>
      </c>
      <c r="AM56" s="225" t="str">
        <f t="shared" ref="AM56:AM60" si="26">IF($B56="","",IF((VALUE(TEXT(AK56,"yyyymmdd"))-20190501)&lt;0,MID(IF((VALUE(TEXT($B56,"yyyymmdd"))-19890108)&gt;=0,RIGHT(CONCATENATE("0",TEXT($B56,"yyyymmdd")-19880000),6),TEXT($B56,"yyyymmdd")-19250000),2,1),IF((TEXT($B56,"yyyymmdd")-20180000)&lt;100000,LEFT(TEXT($B56,"yyyymmdd")-20180000,1),MID(TEXT($B56,"yyyymmdd")-20180000,2,1))))</f>
        <v/>
      </c>
      <c r="AN56" s="216" t="str">
        <f t="shared" ref="AN56:AN60" si="27">IF($B56="","",IF((VALUE(TEXT(AK56,"yyyymmdd"))-20190501)&lt;0,MID(IF((VALUE(TEXT($B56,"yyyymmdd"))-19890108)&gt;=0,RIGHT(CONCATENATE("0",TEXT($B56,"yyyymmdd")-19880000),6),TEXT($B56,"yyyymmdd")-19250000),3,1),IF((TEXT($B56,"yyyymmdd")-20180000)&lt;100000,MID(TEXT($B56,"yyyymmdd")-20180000,2,1),MID(TEXT($B56,"yyyymmdd")-20180000,3,1))))</f>
        <v/>
      </c>
      <c r="AO56" s="225" t="str">
        <f t="shared" ref="AO56:AO60" si="28">IF($B56="","",IF((VALUE(TEXT(AK56,"yyyymmdd"))-20190501)&lt;0,MID(IF((VALUE(TEXT($B56,"yyyymmdd"))-19890108)&gt;=0,RIGHT(CONCATENATE("0",TEXT($B56,"yyyymmdd")-19880000),6),TEXT($B56,"yyyymmdd")-19250000),4,1),IF((TEXT($B56,"yyyymmdd")-20180000)&lt;100000,MID(TEXT($B56,"yyyymmdd")-20180000,3,1),MID(TEXT($B56,"yyyymmdd")-20180000,4,1))))</f>
        <v/>
      </c>
      <c r="AP56" s="216" t="str">
        <f t="shared" ref="AP56:AP60" si="29">IF($B56="","",IF((VALUE(TEXT(AK56,"yyyymmdd"))-20190501)&lt;0,MID(IF((VALUE(TEXT($B56,"yyyymmdd"))-19890108)&gt;=0,RIGHT(CONCATENATE("0",TEXT($B56,"yyyymmdd")-19880000),6),TEXT($B56,"yyyymmdd")-19250000),5,1),IF((TEXT($B56,"yyyymmdd")-20180000)&lt;100000,MID(TEXT($B56,"yyyymmdd")-20180000,4,1),MID(TEXT($B56,"yyyymmdd")-20180000,5,1))))</f>
        <v/>
      </c>
      <c r="AQ56" s="228" t="str">
        <f t="shared" ref="AQ56:AQ60" si="30">IF($B56="","",IF((VALUE(TEXT(AK56,"yyyymmdd"))-20190501)&lt;0,RIGHT(IF((VALUE(TEXT($B56,"yyyymmdd"))-19890108)&gt;=0,RIGHT(CONCATENATE("0",TEXT($B56,"yyyymmdd")-19880000),6),TEXT($B56,"yyyymmdd")-19250000),1),RIGHT(TEXT($B56,"yyyymmdd")-20180000,1)))</f>
        <v/>
      </c>
      <c r="AR56" s="237"/>
      <c r="AS56" s="240"/>
      <c r="AT56" s="240"/>
      <c r="AU56" s="225"/>
      <c r="AV56" s="216"/>
      <c r="AW56" s="240"/>
      <c r="AX56" s="240"/>
      <c r="AY56" s="240"/>
      <c r="AZ56" s="240"/>
      <c r="BA56" s="228"/>
      <c r="BB56" s="36"/>
    </row>
    <row r="57" spans="3:54" ht="9.9499999999999993" customHeight="1" x14ac:dyDescent="0.15">
      <c r="C57" s="234"/>
      <c r="D57" s="237"/>
      <c r="E57" s="240"/>
      <c r="F57" s="240"/>
      <c r="G57" s="240"/>
      <c r="H57" s="240"/>
      <c r="I57" s="240"/>
      <c r="J57" s="240"/>
      <c r="K57" s="240"/>
      <c r="L57" s="240"/>
      <c r="M57" s="228"/>
      <c r="N57" s="34" t="s">
        <v>34</v>
      </c>
      <c r="O57" s="289" t="str">
        <f>IF(入力!F18="","",入力!F18)</f>
        <v/>
      </c>
      <c r="P57" s="289"/>
      <c r="Q57" s="289"/>
      <c r="R57" s="289"/>
      <c r="S57" s="289"/>
      <c r="T57" s="289"/>
      <c r="U57" s="289"/>
      <c r="V57" s="290"/>
      <c r="W57" s="39" t="s">
        <v>35</v>
      </c>
      <c r="X57" s="289" t="str">
        <f>IF(入力!G18="","",入力!G18)</f>
        <v/>
      </c>
      <c r="Y57" s="289"/>
      <c r="Z57" s="289"/>
      <c r="AA57" s="289"/>
      <c r="AB57" s="289"/>
      <c r="AC57" s="289"/>
      <c r="AD57" s="289"/>
      <c r="AE57" s="295"/>
      <c r="AF57" s="283"/>
      <c r="AG57" s="284"/>
      <c r="AH57" s="298"/>
      <c r="AI57" s="283" t="str">
        <f t="shared" si="24"/>
        <v/>
      </c>
      <c r="AJ57" s="284" t="str">
        <f t="shared" si="24"/>
        <v/>
      </c>
      <c r="AK57" s="285" t="str">
        <f t="shared" si="24"/>
        <v/>
      </c>
      <c r="AL57" s="216" t="str">
        <f t="shared" si="25"/>
        <v/>
      </c>
      <c r="AM57" s="225" t="str">
        <f t="shared" si="26"/>
        <v/>
      </c>
      <c r="AN57" s="216" t="str">
        <f t="shared" si="27"/>
        <v/>
      </c>
      <c r="AO57" s="225" t="str">
        <f t="shared" si="28"/>
        <v/>
      </c>
      <c r="AP57" s="216" t="str">
        <f t="shared" si="29"/>
        <v/>
      </c>
      <c r="AQ57" s="228" t="str">
        <f t="shared" si="30"/>
        <v/>
      </c>
      <c r="AR57" s="237"/>
      <c r="AS57" s="240"/>
      <c r="AT57" s="240"/>
      <c r="AU57" s="225"/>
      <c r="AV57" s="216"/>
      <c r="AW57" s="240"/>
      <c r="AX57" s="240"/>
      <c r="AY57" s="240"/>
      <c r="AZ57" s="240"/>
      <c r="BA57" s="228"/>
      <c r="BB57" s="40"/>
    </row>
    <row r="58" spans="3:54" ht="9.9499999999999993" customHeight="1" x14ac:dyDescent="0.15">
      <c r="C58" s="234"/>
      <c r="D58" s="237"/>
      <c r="E58" s="240"/>
      <c r="F58" s="240"/>
      <c r="G58" s="240"/>
      <c r="H58" s="240"/>
      <c r="I58" s="240"/>
      <c r="J58" s="240"/>
      <c r="K58" s="240"/>
      <c r="L58" s="240"/>
      <c r="M58" s="228"/>
      <c r="N58" s="34"/>
      <c r="O58" s="291"/>
      <c r="P58" s="291"/>
      <c r="Q58" s="291"/>
      <c r="R58" s="291"/>
      <c r="S58" s="291"/>
      <c r="T58" s="291"/>
      <c r="U58" s="291"/>
      <c r="V58" s="292"/>
      <c r="W58" s="39"/>
      <c r="X58" s="291"/>
      <c r="Y58" s="291"/>
      <c r="Z58" s="291"/>
      <c r="AA58" s="291"/>
      <c r="AB58" s="291"/>
      <c r="AC58" s="291"/>
      <c r="AD58" s="291"/>
      <c r="AE58" s="296"/>
      <c r="AF58" s="283"/>
      <c r="AG58" s="284"/>
      <c r="AH58" s="298"/>
      <c r="AI58" s="283" t="str">
        <f t="shared" si="24"/>
        <v/>
      </c>
      <c r="AJ58" s="284" t="str">
        <f t="shared" si="24"/>
        <v/>
      </c>
      <c r="AK58" s="285" t="str">
        <f t="shared" si="24"/>
        <v/>
      </c>
      <c r="AL58" s="216" t="str">
        <f t="shared" si="25"/>
        <v/>
      </c>
      <c r="AM58" s="225" t="str">
        <f t="shared" si="26"/>
        <v/>
      </c>
      <c r="AN58" s="216" t="str">
        <f t="shared" si="27"/>
        <v/>
      </c>
      <c r="AO58" s="225" t="str">
        <f t="shared" si="28"/>
        <v/>
      </c>
      <c r="AP58" s="216" t="str">
        <f t="shared" si="29"/>
        <v/>
      </c>
      <c r="AQ58" s="228" t="str">
        <f t="shared" si="30"/>
        <v/>
      </c>
      <c r="AR58" s="237"/>
      <c r="AS58" s="240"/>
      <c r="AT58" s="240"/>
      <c r="AU58" s="225"/>
      <c r="AV58" s="216"/>
      <c r="AW58" s="240"/>
      <c r="AX58" s="240"/>
      <c r="AY58" s="240"/>
      <c r="AZ58" s="240"/>
      <c r="BA58" s="228"/>
      <c r="BB58" s="40"/>
    </row>
    <row r="59" spans="3:54" ht="9.9499999999999993" customHeight="1" x14ac:dyDescent="0.15">
      <c r="C59" s="234"/>
      <c r="D59" s="237"/>
      <c r="E59" s="240"/>
      <c r="F59" s="240"/>
      <c r="G59" s="240"/>
      <c r="H59" s="240"/>
      <c r="I59" s="240"/>
      <c r="J59" s="240"/>
      <c r="K59" s="240"/>
      <c r="L59" s="240"/>
      <c r="M59" s="228"/>
      <c r="N59" s="34"/>
      <c r="O59" s="291"/>
      <c r="P59" s="291"/>
      <c r="Q59" s="291"/>
      <c r="R59" s="291"/>
      <c r="S59" s="291"/>
      <c r="T59" s="291"/>
      <c r="U59" s="291"/>
      <c r="V59" s="292"/>
      <c r="W59" s="39"/>
      <c r="X59" s="291"/>
      <c r="Y59" s="291"/>
      <c r="Z59" s="291"/>
      <c r="AA59" s="291"/>
      <c r="AB59" s="291"/>
      <c r="AC59" s="291"/>
      <c r="AD59" s="291"/>
      <c r="AE59" s="296"/>
      <c r="AF59" s="283"/>
      <c r="AG59" s="284"/>
      <c r="AH59" s="298"/>
      <c r="AI59" s="283" t="str">
        <f t="shared" si="24"/>
        <v/>
      </c>
      <c r="AJ59" s="284" t="str">
        <f t="shared" si="24"/>
        <v/>
      </c>
      <c r="AK59" s="285" t="str">
        <f t="shared" si="24"/>
        <v/>
      </c>
      <c r="AL59" s="216" t="str">
        <f t="shared" si="25"/>
        <v/>
      </c>
      <c r="AM59" s="225" t="str">
        <f t="shared" si="26"/>
        <v/>
      </c>
      <c r="AN59" s="216" t="str">
        <f t="shared" si="27"/>
        <v/>
      </c>
      <c r="AO59" s="225" t="str">
        <f t="shared" si="28"/>
        <v/>
      </c>
      <c r="AP59" s="216" t="str">
        <f t="shared" si="29"/>
        <v/>
      </c>
      <c r="AQ59" s="228" t="str">
        <f t="shared" si="30"/>
        <v/>
      </c>
      <c r="AR59" s="237"/>
      <c r="AS59" s="240"/>
      <c r="AT59" s="240"/>
      <c r="AU59" s="225"/>
      <c r="AV59" s="216"/>
      <c r="AW59" s="240"/>
      <c r="AX59" s="240"/>
      <c r="AY59" s="240"/>
      <c r="AZ59" s="240"/>
      <c r="BA59" s="228"/>
      <c r="BB59" s="40"/>
    </row>
    <row r="60" spans="3:54" ht="9.9499999999999993" customHeight="1" thickBot="1" x14ac:dyDescent="0.2">
      <c r="C60" s="234"/>
      <c r="D60" s="238"/>
      <c r="E60" s="241"/>
      <c r="F60" s="241"/>
      <c r="G60" s="241"/>
      <c r="H60" s="241"/>
      <c r="I60" s="241"/>
      <c r="J60" s="241"/>
      <c r="K60" s="241"/>
      <c r="L60" s="241"/>
      <c r="M60" s="229"/>
      <c r="N60" s="41"/>
      <c r="O60" s="293"/>
      <c r="P60" s="293"/>
      <c r="Q60" s="293"/>
      <c r="R60" s="293"/>
      <c r="S60" s="293"/>
      <c r="T60" s="293"/>
      <c r="U60" s="293"/>
      <c r="V60" s="294"/>
      <c r="W60" s="42"/>
      <c r="X60" s="293"/>
      <c r="Y60" s="293"/>
      <c r="Z60" s="293"/>
      <c r="AA60" s="293"/>
      <c r="AB60" s="293"/>
      <c r="AC60" s="293"/>
      <c r="AD60" s="293"/>
      <c r="AE60" s="297"/>
      <c r="AF60" s="286"/>
      <c r="AG60" s="287"/>
      <c r="AH60" s="299"/>
      <c r="AI60" s="286" t="str">
        <f t="shared" si="24"/>
        <v/>
      </c>
      <c r="AJ60" s="287" t="str">
        <f t="shared" si="24"/>
        <v/>
      </c>
      <c r="AK60" s="288" t="str">
        <f t="shared" si="24"/>
        <v/>
      </c>
      <c r="AL60" s="217" t="str">
        <f t="shared" si="25"/>
        <v/>
      </c>
      <c r="AM60" s="226" t="str">
        <f t="shared" si="26"/>
        <v/>
      </c>
      <c r="AN60" s="217" t="str">
        <f t="shared" si="27"/>
        <v/>
      </c>
      <c r="AO60" s="226" t="str">
        <f t="shared" si="28"/>
        <v/>
      </c>
      <c r="AP60" s="217" t="str">
        <f t="shared" si="29"/>
        <v/>
      </c>
      <c r="AQ60" s="229" t="str">
        <f t="shared" si="30"/>
        <v/>
      </c>
      <c r="AR60" s="238"/>
      <c r="AS60" s="241"/>
      <c r="AT60" s="241"/>
      <c r="AU60" s="226"/>
      <c r="AV60" s="217"/>
      <c r="AW60" s="241"/>
      <c r="AX60" s="241"/>
      <c r="AY60" s="241"/>
      <c r="AZ60" s="241"/>
      <c r="BA60" s="229"/>
      <c r="BB60" s="43"/>
    </row>
    <row r="61" spans="3:54" ht="12.75" customHeight="1" x14ac:dyDescent="0.15">
      <c r="C61" s="234"/>
      <c r="D61" s="200" t="s">
        <v>37</v>
      </c>
      <c r="E61" s="201"/>
      <c r="F61" s="201"/>
      <c r="G61" s="201"/>
      <c r="H61" s="201"/>
      <c r="I61" s="201"/>
      <c r="J61" s="200" t="s">
        <v>97</v>
      </c>
      <c r="K61" s="201"/>
      <c r="L61" s="201"/>
      <c r="M61" s="201"/>
      <c r="N61" s="201"/>
      <c r="O61" s="201"/>
      <c r="P61" s="201"/>
      <c r="Q61" s="201"/>
      <c r="R61" s="202"/>
      <c r="S61" s="200" t="s">
        <v>36</v>
      </c>
      <c r="T61" s="201"/>
      <c r="U61" s="201"/>
      <c r="V61" s="201"/>
      <c r="W61" s="201"/>
      <c r="X61" s="201"/>
      <c r="Y61" s="202"/>
      <c r="Z61" s="44"/>
      <c r="AA61" s="45"/>
      <c r="AI61" s="46"/>
      <c r="AL61" s="46"/>
      <c r="AM61" s="46"/>
      <c r="AN61" s="46"/>
      <c r="AO61" s="46"/>
      <c r="AP61" s="253" t="s">
        <v>38</v>
      </c>
      <c r="AQ61" s="256" t="s">
        <v>86</v>
      </c>
      <c r="AR61" s="257"/>
      <c r="AS61" s="257"/>
      <c r="AT61" s="258"/>
      <c r="AU61" s="249" t="s">
        <v>87</v>
      </c>
      <c r="AV61" s="250"/>
      <c r="AW61" s="250"/>
      <c r="AX61" s="250"/>
      <c r="AY61" s="251"/>
      <c r="AZ61" s="250"/>
      <c r="BA61" s="252"/>
    </row>
    <row r="62" spans="3:54" ht="9.9499999999999993" customHeight="1" x14ac:dyDescent="0.15">
      <c r="C62" s="234"/>
      <c r="D62" s="308" t="s">
        <v>39</v>
      </c>
      <c r="E62" s="309"/>
      <c r="F62" s="311" t="s">
        <v>40</v>
      </c>
      <c r="G62" s="309"/>
      <c r="H62" s="277" t="s">
        <v>41</v>
      </c>
      <c r="I62" s="278"/>
      <c r="J62" s="281" t="str">
        <f>IF(入力!P18="","",IF((VALUE(TEXT(入力!P18,"yyyymmdd"))-20190501)&gt;=0,"令和",IF((VALUE(TEXT(入力!P18,"yyyymmdd"))-19890108)&gt;=0,"平成","昭和")))</f>
        <v/>
      </c>
      <c r="K62" s="218" t="str">
        <f t="shared" ref="J62:L66" si="31">IF($B62="","",IF((VALUE(TEXT($B62,"yyyymmdd"))-20190501)&gt;=0,"9 ： 令和",IF((VALUE(TEXT($B62,"yyyymmdd"))-19890108)&gt;=0,"7 ： 平成","5 ： 昭和")))</f>
        <v/>
      </c>
      <c r="L62" s="282" t="str">
        <f t="shared" si="31"/>
        <v/>
      </c>
      <c r="M62" s="215" t="str">
        <f>IF(入力!P18="","",IF((VALUE(TEXT(入力!P18,"yyyymmdd"))-20181001)&lt;0,"×",IF((VALUE(TEXT(入力!P18,"yyyymmdd")))&lt;20190501,LEFT(TEXT(入力!P18,"yyyymmdd")-19880000,1),IF((TEXT(入力!P18,"yyyymmdd")-20180000)&lt;100000,0,LEFT(TEXT(入力!P18,"yyyymmdd")-20180000,1)))))</f>
        <v/>
      </c>
      <c r="N62" s="224" t="str">
        <f>IF(入力!P18="","",IF((VALUE(TEXT(入力!P18,"yyyymmdd"))-20181001)&lt;0,"×",IF((VALUE(TEXT(入力!P18,"yyyymmdd")))&lt;20190501,MID(TEXT(入力!P18,"yyyymmdd")-19880000,2,1),IF((TEXT(入力!P18,"yyyymmdd")-20180000)&lt;100000,LEFT(TEXT(入力!P18,"yyyymmdd")-20180000,1),MID(TEXT(入力!P18,"yyyymmdd")-20180000,2,1)))))</f>
        <v/>
      </c>
      <c r="O62" s="215" t="str">
        <f>IF(入力!P18="","",IF((VALUE(TEXT(入力!P18,"yyyymmdd"))-20181001)&lt;0,"×",IF((VALUE(TEXT(入力!P18,"yyyymmdd")))&lt;20190501,MID(TEXT(入力!P18,"yyyymmdd")-19880000,3,1),IF((TEXT(入力!P18,"yyyymmdd")-20180000)&lt;100000,MID(TEXT(入力!P18,"yyyymmdd")-20180000,2,1),MID(TEXT(入力!P18,"yyyymmdd")-20180000,3,1)))))</f>
        <v/>
      </c>
      <c r="P62" s="224" t="str">
        <f>IF(入力!P18="","",IF((VALUE(TEXT(入力!P18,"yyyymmdd"))-20181001)&lt;0,"×",IF((VALUE(TEXT(入力!P18,"yyyymmdd")))&lt;20190501,MID(TEXT(入力!P18,"yyyymmdd")-19880000,4,1),IF((TEXT(入力!P18,"yyyymmdd")-20180000)&lt;100000,MID(TEXT(入力!P18,"yyyymmdd")-20180000,3,1),MID(TEXT(入力!P18,"yyyymmdd")-20180000,4,1)))))</f>
        <v/>
      </c>
      <c r="Q62" s="215" t="str">
        <f>IF(入力!P18="","",IF((VALUE(TEXT(入力!P18,"yyyymmdd"))-20181001)&lt;0,"×",IF((VALUE(TEXT(入力!P18,"yyyymmdd")))&lt;20190501,MID(TEXT(入力!P18,"yyyymmdd")-19880000,5,1),IF((TEXT(入力!P18,"yyyymmdd")-20180000)&lt;100000,MID(TEXT(入力!P18,"yyyymmdd")-20180000,4,1),MID(TEXT(入力!P18,"yyyymmdd")-20180000,5,1)))))</f>
        <v/>
      </c>
      <c r="R62" s="227" t="str">
        <f>IF(入力!P18="","",IF((VALUE(TEXT(入力!P18,"yyyymmdd"))-20181001)&lt;0,"×",IF((VALUE(TEXT(入力!P18,"yyyymmdd")))&lt;20190501,RIGHT(TEXT(入力!P18,"yyyymmdd")-19880000,1),RIGHT(TEXT(入力!P18,"yyyymmdd")-20180000,1))))</f>
        <v/>
      </c>
      <c r="S62" s="236" t="str">
        <f>IF(入力!Q18="","",LEFT(RIGHT(CONCATENATE(" ",入力!Q18),3),1))</f>
        <v/>
      </c>
      <c r="T62" s="239" t="str">
        <f>IF(入力!Q18="","",MID(RIGHT(CONCATENATE(" ",入力!Q18),3),2,1))</f>
        <v/>
      </c>
      <c r="U62" s="224" t="str">
        <f>IF(入力!Q18="","",RIGHT(RIGHT(CONCATENATE(" ",入力!Q18),3),1))</f>
        <v/>
      </c>
      <c r="V62" s="215">
        <v>0</v>
      </c>
      <c r="W62" s="239">
        <v>0</v>
      </c>
      <c r="X62" s="259">
        <v>0</v>
      </c>
      <c r="Y62" s="93"/>
      <c r="Z62" s="243"/>
      <c r="AA62" s="244"/>
      <c r="AB62" s="47"/>
      <c r="AC62" s="48"/>
      <c r="AD62" s="48"/>
      <c r="AE62" s="48"/>
      <c r="AF62" s="48"/>
      <c r="AG62" s="48"/>
      <c r="AH62" s="245"/>
      <c r="AI62" s="245"/>
      <c r="AJ62" s="48"/>
      <c r="AK62" s="48"/>
      <c r="AL62" s="262"/>
      <c r="AM62" s="262"/>
      <c r="AN62" s="47"/>
      <c r="AO62" s="47"/>
      <c r="AP62" s="254"/>
      <c r="AQ62" s="263"/>
      <c r="AR62" s="264"/>
      <c r="AS62" s="264"/>
      <c r="AT62" s="265"/>
      <c r="AU62" s="90"/>
      <c r="AV62" s="49"/>
      <c r="AW62" s="50"/>
      <c r="AX62" s="49"/>
      <c r="AY62" s="50"/>
      <c r="AZ62" s="49"/>
      <c r="BA62" s="51"/>
    </row>
    <row r="63" spans="3:54" ht="9.9499999999999993" customHeight="1" x14ac:dyDescent="0.15">
      <c r="C63" s="234"/>
      <c r="D63" s="243"/>
      <c r="E63" s="310"/>
      <c r="F63" s="312"/>
      <c r="G63" s="310"/>
      <c r="H63" s="279"/>
      <c r="I63" s="280"/>
      <c r="J63" s="283" t="str">
        <f t="shared" si="31"/>
        <v/>
      </c>
      <c r="K63" s="284" t="str">
        <f t="shared" si="31"/>
        <v/>
      </c>
      <c r="L63" s="285" t="str">
        <f t="shared" si="31"/>
        <v/>
      </c>
      <c r="M63" s="216" t="str">
        <f>IF($B63="","",IF((VALUE(TEXT($B63,"yyyymmdd"))-20181001)&lt;0,"×",IF((TEXT($B63,"yyyymmdd")-20180000)&lt;100000,0,LEFT(TEXT($B63,"yyyymmdd")-20180000,1))))</f>
        <v/>
      </c>
      <c r="N63" s="225" t="str">
        <f>IF($B63="","",IF((VALUE(TEXT($B63,"yyyymmdd"))-20181001)&lt;0,"×",IF((TEXT($B63,"yyyymmdd")-20180000)&lt;100000,LEFT(TEXT($B63,"yyyymmdd")-20180000,1),MID(TEXT($B63,"yyyymmdd")-20180000,2,1))))</f>
        <v/>
      </c>
      <c r="O63" s="216" t="str">
        <f>IF($B63="","",IF((VALUE(TEXT($B63,"yyyymmdd"))-20181001)&lt;0,"×",IF((TEXT($B63,"yyyymmdd")-20180000)&lt;100000,MID(TEXT($B63,"yyyymmdd")-20180000,2,1),MID(TEXT($B63,"yyyymmdd")-20180000,3,1))))</f>
        <v/>
      </c>
      <c r="P63" s="225" t="str">
        <f>IF($B63="","",IF((VALUE(TEXT($B63,"yyyymmdd"))-20181001)&lt;0,"×",IF((TEXT($B63,"yyyymmdd")-20180000)&lt;100000,MID(TEXT($B63,"yyyymmdd")-20180000,3,1),MID(TEXT($B63,"yyyymmdd")-20180000,4,1))))</f>
        <v/>
      </c>
      <c r="Q63" s="216" t="str">
        <f>IF($B63="","",IF((VALUE(TEXT($B63,"yyyymmdd"))-20181001)&lt;0,"×",IF((TEXT($B63,"yyyymmdd")-20180000)&lt;100000,MID(TEXT($B63,"yyyymmdd")-20180000,4,1),MID(TEXT($B63,"yyyymmdd")-20180000,5,1))))</f>
        <v/>
      </c>
      <c r="R63" s="228"/>
      <c r="S63" s="237"/>
      <c r="T63" s="240"/>
      <c r="U63" s="225"/>
      <c r="V63" s="216"/>
      <c r="W63" s="240"/>
      <c r="X63" s="260"/>
      <c r="Y63" s="94"/>
      <c r="Z63" s="243"/>
      <c r="AA63" s="244"/>
      <c r="AB63" s="48"/>
      <c r="AC63" s="48"/>
      <c r="AD63" s="48"/>
      <c r="AE63" s="48"/>
      <c r="AF63" s="48"/>
      <c r="AG63" s="48"/>
      <c r="AH63" s="48"/>
      <c r="AI63" s="47"/>
      <c r="AJ63" s="48"/>
      <c r="AK63" s="48"/>
      <c r="AL63" s="262"/>
      <c r="AM63" s="262"/>
      <c r="AN63" s="47"/>
      <c r="AO63" s="47"/>
      <c r="AP63" s="254"/>
      <c r="AQ63" s="266"/>
      <c r="AR63" s="267"/>
      <c r="AS63" s="267"/>
      <c r="AT63" s="268"/>
      <c r="AU63" s="91"/>
      <c r="AV63" s="52"/>
      <c r="AW63" s="53"/>
      <c r="AX63" s="52"/>
      <c r="AY63" s="53"/>
      <c r="AZ63" s="52"/>
      <c r="BA63" s="54"/>
    </row>
    <row r="64" spans="3:54" ht="9.9499999999999993" customHeight="1" x14ac:dyDescent="0.15">
      <c r="C64" s="234"/>
      <c r="D64" s="243"/>
      <c r="E64" s="310"/>
      <c r="F64" s="312"/>
      <c r="G64" s="310"/>
      <c r="H64" s="279"/>
      <c r="I64" s="280"/>
      <c r="J64" s="283" t="str">
        <f t="shared" si="31"/>
        <v/>
      </c>
      <c r="K64" s="284" t="str">
        <f t="shared" si="31"/>
        <v/>
      </c>
      <c r="L64" s="285" t="str">
        <f t="shared" si="31"/>
        <v/>
      </c>
      <c r="M64" s="216" t="str">
        <f>IF($B64="","",IF((VALUE(TEXT($B64,"yyyymmdd"))-20181001)&lt;0,"×",IF((TEXT($B64,"yyyymmdd")-20180000)&lt;100000,0,LEFT(TEXT($B64,"yyyymmdd")-20180000,1))))</f>
        <v/>
      </c>
      <c r="N64" s="225" t="str">
        <f>IF($B64="","",IF((VALUE(TEXT($B64,"yyyymmdd"))-20181001)&lt;0,"×",IF((TEXT($B64,"yyyymmdd")-20180000)&lt;100000,LEFT(TEXT($B64,"yyyymmdd")-20180000,1),MID(TEXT($B64,"yyyymmdd")-20180000,2,1))))</f>
        <v/>
      </c>
      <c r="O64" s="216" t="str">
        <f>IF($B64="","",IF((VALUE(TEXT($B64,"yyyymmdd"))-20181001)&lt;0,"×",IF((TEXT($B64,"yyyymmdd")-20180000)&lt;100000,MID(TEXT($B64,"yyyymmdd")-20180000,2,1),MID(TEXT($B64,"yyyymmdd")-20180000,3,1))))</f>
        <v/>
      </c>
      <c r="P64" s="225" t="str">
        <f>IF($B64="","",IF((VALUE(TEXT($B64,"yyyymmdd"))-20181001)&lt;0,"×",IF((TEXT($B64,"yyyymmdd")-20180000)&lt;100000,MID(TEXT($B64,"yyyymmdd")-20180000,3,1),MID(TEXT($B64,"yyyymmdd")-20180000,4,1))))</f>
        <v/>
      </c>
      <c r="Q64" s="216" t="str">
        <f>IF($B64="","",IF((VALUE(TEXT($B64,"yyyymmdd"))-20181001)&lt;0,"×",IF((TEXT($B64,"yyyymmdd")-20180000)&lt;100000,MID(TEXT($B64,"yyyymmdd")-20180000,4,1),MID(TEXT($B64,"yyyymmdd")-20180000,5,1))))</f>
        <v/>
      </c>
      <c r="R64" s="228"/>
      <c r="S64" s="237"/>
      <c r="T64" s="240"/>
      <c r="U64" s="225"/>
      <c r="V64" s="216"/>
      <c r="W64" s="240"/>
      <c r="X64" s="260"/>
      <c r="Y64" s="94"/>
      <c r="Z64" s="243"/>
      <c r="AA64" s="244"/>
      <c r="AB64" s="48"/>
      <c r="AC64" s="48"/>
      <c r="AD64" s="48"/>
      <c r="AE64" s="48"/>
      <c r="AF64" s="48"/>
      <c r="AG64" s="48"/>
      <c r="AH64" s="48"/>
      <c r="AI64" s="47"/>
      <c r="AJ64" s="48"/>
      <c r="AK64" s="48"/>
      <c r="AL64" s="47"/>
      <c r="AM64" s="47"/>
      <c r="AN64" s="47"/>
      <c r="AO64" s="47"/>
      <c r="AP64" s="254"/>
      <c r="AQ64" s="266"/>
      <c r="AR64" s="267"/>
      <c r="AS64" s="267"/>
      <c r="AT64" s="268"/>
      <c r="AU64" s="91"/>
      <c r="AV64" s="52"/>
      <c r="AW64" s="53"/>
      <c r="AX64" s="52"/>
      <c r="AY64" s="53"/>
      <c r="AZ64" s="52"/>
      <c r="BA64" s="54"/>
    </row>
    <row r="65" spans="3:53" ht="9.9499999999999993" customHeight="1" x14ac:dyDescent="0.15">
      <c r="C65" s="234"/>
      <c r="D65" s="300" t="s">
        <v>82</v>
      </c>
      <c r="E65" s="301"/>
      <c r="F65" s="304" t="s">
        <v>83</v>
      </c>
      <c r="G65" s="301"/>
      <c r="H65" s="304" t="s">
        <v>84</v>
      </c>
      <c r="I65" s="306"/>
      <c r="J65" s="283" t="str">
        <f t="shared" si="31"/>
        <v/>
      </c>
      <c r="K65" s="284" t="str">
        <f t="shared" si="31"/>
        <v/>
      </c>
      <c r="L65" s="285" t="str">
        <f t="shared" si="31"/>
        <v/>
      </c>
      <c r="M65" s="216" t="str">
        <f>IF($B65="","",IF((VALUE(TEXT($B65,"yyyymmdd"))-20181001)&lt;0,"×",IF((TEXT($B65,"yyyymmdd")-20180000)&lt;100000,0,LEFT(TEXT($B65,"yyyymmdd")-20180000,1))))</f>
        <v/>
      </c>
      <c r="N65" s="225" t="str">
        <f>IF($B65="","",IF((VALUE(TEXT($B65,"yyyymmdd"))-20181001)&lt;0,"×",IF((TEXT($B65,"yyyymmdd")-20180000)&lt;100000,LEFT(TEXT($B65,"yyyymmdd")-20180000,1),MID(TEXT($B65,"yyyymmdd")-20180000,2,1))))</f>
        <v/>
      </c>
      <c r="O65" s="216" t="str">
        <f>IF($B65="","",IF((VALUE(TEXT($B65,"yyyymmdd"))-20181001)&lt;0,"×",IF((TEXT($B65,"yyyymmdd")-20180000)&lt;100000,MID(TEXT($B65,"yyyymmdd")-20180000,2,1),MID(TEXT($B65,"yyyymmdd")-20180000,3,1))))</f>
        <v/>
      </c>
      <c r="P65" s="225" t="str">
        <f>IF($B65="","",IF((VALUE(TEXT($B65,"yyyymmdd"))-20181001)&lt;0,"×",IF((TEXT($B65,"yyyymmdd")-20180000)&lt;100000,MID(TEXT($B65,"yyyymmdd")-20180000,3,1),MID(TEXT($B65,"yyyymmdd")-20180000,4,1))))</f>
        <v/>
      </c>
      <c r="Q65" s="216" t="str">
        <f>IF($B65="","",IF((VALUE(TEXT($B65,"yyyymmdd"))-20181001)&lt;0,"×",IF((TEXT($B65,"yyyymmdd")-20180000)&lt;100000,MID(TEXT($B65,"yyyymmdd")-20180000,4,1),MID(TEXT($B65,"yyyymmdd")-20180000,5,1))))</f>
        <v/>
      </c>
      <c r="R65" s="228"/>
      <c r="S65" s="237"/>
      <c r="T65" s="240"/>
      <c r="U65" s="225"/>
      <c r="V65" s="216"/>
      <c r="W65" s="240"/>
      <c r="X65" s="260"/>
      <c r="Y65" s="272" t="s">
        <v>42</v>
      </c>
      <c r="Z65" s="246"/>
      <c r="AA65" s="247"/>
      <c r="AB65" s="48"/>
      <c r="AC65" s="48"/>
      <c r="AD65" s="48"/>
      <c r="AE65" s="48"/>
      <c r="AF65" s="48"/>
      <c r="AG65" s="48"/>
      <c r="AH65" s="55"/>
      <c r="AI65" s="55"/>
      <c r="AJ65" s="48"/>
      <c r="AK65" s="48"/>
      <c r="AL65" s="55"/>
      <c r="AM65" s="55"/>
      <c r="AN65" s="55"/>
      <c r="AO65" s="55"/>
      <c r="AP65" s="254"/>
      <c r="AQ65" s="266"/>
      <c r="AR65" s="267"/>
      <c r="AS65" s="267"/>
      <c r="AT65" s="268"/>
      <c r="AU65" s="56"/>
      <c r="AV65" s="57"/>
      <c r="AW65" s="58"/>
      <c r="AX65" s="57"/>
      <c r="AY65" s="58"/>
      <c r="AZ65" s="57"/>
      <c r="BA65" s="54"/>
    </row>
    <row r="66" spans="3:53" ht="9.9499999999999993" customHeight="1" thickBot="1" x14ac:dyDescent="0.2">
      <c r="C66" s="235"/>
      <c r="D66" s="302"/>
      <c r="E66" s="303"/>
      <c r="F66" s="305"/>
      <c r="G66" s="303"/>
      <c r="H66" s="305"/>
      <c r="I66" s="307"/>
      <c r="J66" s="286" t="str">
        <f t="shared" si="31"/>
        <v/>
      </c>
      <c r="K66" s="287" t="str">
        <f t="shared" si="31"/>
        <v/>
      </c>
      <c r="L66" s="288" t="str">
        <f t="shared" si="31"/>
        <v/>
      </c>
      <c r="M66" s="217" t="str">
        <f>IF($B66="","",IF((VALUE(TEXT($B66,"yyyymmdd"))-20181001)&lt;0,"×",IF((TEXT($B66,"yyyymmdd")-20180000)&lt;100000,0,LEFT(TEXT($B66,"yyyymmdd")-20180000,1))))</f>
        <v/>
      </c>
      <c r="N66" s="226" t="str">
        <f>IF($B66="","",IF((VALUE(TEXT($B66,"yyyymmdd"))-20181001)&lt;0,"×",IF((TEXT($B66,"yyyymmdd")-20180000)&lt;100000,LEFT(TEXT($B66,"yyyymmdd")-20180000,1),MID(TEXT($B66,"yyyymmdd")-20180000,2,1))))</f>
        <v/>
      </c>
      <c r="O66" s="217" t="str">
        <f>IF($B66="","",IF((VALUE(TEXT($B66,"yyyymmdd"))-20181001)&lt;0,"×",IF((TEXT($B66,"yyyymmdd")-20180000)&lt;100000,MID(TEXT($B66,"yyyymmdd")-20180000,2,1),MID(TEXT($B66,"yyyymmdd")-20180000,3,1))))</f>
        <v/>
      </c>
      <c r="P66" s="226" t="str">
        <f>IF($B66="","",IF((VALUE(TEXT($B66,"yyyymmdd"))-20181001)&lt;0,"×",IF((TEXT($B66,"yyyymmdd")-20180000)&lt;100000,MID(TEXT($B66,"yyyymmdd")-20180000,3,1),MID(TEXT($B66,"yyyymmdd")-20180000,4,1))))</f>
        <v/>
      </c>
      <c r="Q66" s="217" t="str">
        <f>IF($B66="","",IF((VALUE(TEXT($B66,"yyyymmdd"))-20181001)&lt;0,"×",IF((TEXT($B66,"yyyymmdd")-20180000)&lt;100000,MID(TEXT($B66,"yyyymmdd")-20180000,4,1),MID(TEXT($B66,"yyyymmdd")-20180000,5,1))))</f>
        <v/>
      </c>
      <c r="R66" s="229"/>
      <c r="S66" s="238"/>
      <c r="T66" s="241"/>
      <c r="U66" s="226"/>
      <c r="V66" s="217"/>
      <c r="W66" s="241"/>
      <c r="X66" s="261"/>
      <c r="Y66" s="273"/>
      <c r="Z66" s="248"/>
      <c r="AA66" s="247"/>
      <c r="AB66" s="48"/>
      <c r="AC66" s="48"/>
      <c r="AD66" s="48"/>
      <c r="AE66" s="48"/>
      <c r="AF66" s="48"/>
      <c r="AG66" s="48"/>
      <c r="AH66" s="55"/>
      <c r="AI66" s="55"/>
      <c r="AJ66" s="48"/>
      <c r="AK66" s="48"/>
      <c r="AL66" s="55"/>
      <c r="AM66" s="55"/>
      <c r="AN66" s="55"/>
      <c r="AO66" s="55"/>
      <c r="AP66" s="255"/>
      <c r="AQ66" s="269"/>
      <c r="AR66" s="270"/>
      <c r="AS66" s="270"/>
      <c r="AT66" s="271"/>
      <c r="AU66" s="59"/>
      <c r="AV66" s="60"/>
      <c r="AW66" s="61"/>
      <c r="AX66" s="60"/>
      <c r="AY66" s="61"/>
      <c r="AZ66" s="60"/>
      <c r="BA66" s="62"/>
    </row>
    <row r="67" spans="3:53" ht="9.9499999999999993" customHeight="1" x14ac:dyDescent="0.15">
      <c r="C67" s="76"/>
      <c r="D67" s="77"/>
      <c r="E67" s="77"/>
      <c r="F67" s="77"/>
      <c r="G67" s="31"/>
      <c r="H67" s="78"/>
      <c r="I67" s="79"/>
      <c r="J67" s="79"/>
      <c r="K67" s="80"/>
      <c r="L67" s="80"/>
      <c r="M67" s="31"/>
      <c r="N67" s="31"/>
      <c r="O67" s="31"/>
      <c r="P67" s="31"/>
      <c r="Q67" s="31"/>
      <c r="R67" s="31"/>
      <c r="S67" s="81"/>
      <c r="T67" s="92"/>
      <c r="U67" s="92"/>
      <c r="V67" s="92"/>
      <c r="W67" s="92"/>
      <c r="X67" s="92"/>
      <c r="Y67" s="92"/>
      <c r="Z67" s="92"/>
      <c r="AA67" s="92"/>
      <c r="AB67" s="82"/>
      <c r="AC67" s="55"/>
      <c r="AD67" s="55"/>
      <c r="AE67" s="55"/>
      <c r="AF67" s="55"/>
      <c r="AG67" s="55"/>
      <c r="AH67" s="55"/>
      <c r="AI67" s="55"/>
      <c r="AJ67" s="55"/>
      <c r="AK67" s="55"/>
      <c r="AL67" s="55"/>
      <c r="AM67" s="55"/>
      <c r="AN67" s="83"/>
      <c r="AO67" s="84"/>
      <c r="AP67" s="84"/>
      <c r="AQ67" s="84"/>
      <c r="AR67" s="84"/>
      <c r="AS67" s="84"/>
      <c r="AT67" s="84"/>
      <c r="AU67" s="55"/>
      <c r="AV67" s="85"/>
      <c r="AW67" s="85"/>
      <c r="AX67" s="85"/>
      <c r="AY67" s="85"/>
      <c r="AZ67" s="85"/>
      <c r="BA67" s="85"/>
    </row>
    <row r="68" spans="3:53" ht="9.9499999999999993" customHeight="1" x14ac:dyDescent="0.15">
      <c r="C68" s="76"/>
      <c r="D68" s="77"/>
      <c r="E68" s="77"/>
      <c r="F68" s="77"/>
      <c r="G68" s="31"/>
      <c r="H68" s="78"/>
      <c r="I68" s="79"/>
      <c r="J68" s="79"/>
      <c r="K68" s="80"/>
      <c r="L68" s="80"/>
      <c r="M68" s="31"/>
      <c r="N68" s="31"/>
      <c r="O68" s="31"/>
      <c r="P68" s="31"/>
      <c r="Q68" s="31"/>
      <c r="R68" s="31"/>
      <c r="S68" s="81"/>
      <c r="T68" s="92"/>
      <c r="U68" s="92"/>
      <c r="V68" s="92"/>
      <c r="W68" s="92"/>
      <c r="X68" s="92"/>
      <c r="Y68" s="92"/>
      <c r="Z68" s="92"/>
      <c r="AA68" s="92"/>
      <c r="AB68" s="82"/>
      <c r="AC68" s="55"/>
      <c r="AD68" s="55"/>
      <c r="AE68" s="55"/>
      <c r="AF68" s="55"/>
      <c r="AG68" s="48"/>
      <c r="AH68" s="55"/>
      <c r="AI68" s="55"/>
      <c r="AJ68" s="55"/>
      <c r="AK68" s="55"/>
      <c r="AL68" s="55"/>
      <c r="AM68" s="55"/>
      <c r="AN68" s="83"/>
      <c r="AO68" s="84"/>
      <c r="AP68" s="84"/>
      <c r="AQ68" s="84"/>
      <c r="AR68" s="84"/>
      <c r="AS68" s="84"/>
      <c r="AT68" s="84"/>
      <c r="AU68" s="55"/>
      <c r="AV68" s="85"/>
      <c r="AW68" s="85"/>
      <c r="AX68" s="85"/>
      <c r="AY68" s="85"/>
      <c r="AZ68" s="85"/>
      <c r="BA68" s="85"/>
    </row>
    <row r="70" spans="3:53" ht="12.75" customHeight="1" x14ac:dyDescent="0.15">
      <c r="C70" s="212" t="s">
        <v>43</v>
      </c>
      <c r="D70" s="213"/>
      <c r="E70" s="213"/>
      <c r="F70" s="213"/>
      <c r="G70" s="214"/>
      <c r="H70" s="274" t="str">
        <f>DBCS(入力!E3)</f>
        <v/>
      </c>
      <c r="I70" s="275"/>
      <c r="J70" s="275"/>
      <c r="K70" s="275"/>
      <c r="L70" s="275"/>
      <c r="M70" s="275"/>
      <c r="N70" s="275"/>
      <c r="O70" s="275"/>
      <c r="P70" s="275"/>
      <c r="Q70" s="275"/>
      <c r="R70" s="275"/>
      <c r="S70" s="275"/>
      <c r="T70" s="275"/>
      <c r="U70" s="275"/>
      <c r="V70" s="275"/>
      <c r="W70" s="275"/>
      <c r="X70" s="275"/>
      <c r="Y70" s="275"/>
      <c r="Z70" s="275"/>
      <c r="AA70" s="275"/>
      <c r="AB70" s="275"/>
      <c r="AC70" s="276"/>
      <c r="AG70" s="336" t="str">
        <f>IF(入力!E11="","",入力!E11)</f>
        <v/>
      </c>
      <c r="AH70" s="336"/>
      <c r="AI70" s="336"/>
      <c r="AJ70" s="336"/>
      <c r="AK70" s="336"/>
      <c r="AL70" s="86" t="s">
        <v>52</v>
      </c>
      <c r="AM70" s="87"/>
      <c r="AN70" s="87"/>
      <c r="AO70" s="87"/>
      <c r="AP70" s="87"/>
      <c r="AQ70" s="87"/>
      <c r="AR70" s="87"/>
      <c r="AS70" s="87"/>
      <c r="AT70" s="87"/>
      <c r="AW70" s="88"/>
      <c r="AX70" s="242" t="s">
        <v>44</v>
      </c>
      <c r="AY70" s="242"/>
      <c r="AZ70" s="89"/>
    </row>
    <row r="71" spans="3:53" ht="12.75" customHeight="1" x14ac:dyDescent="0.15">
      <c r="C71" s="203"/>
      <c r="D71" s="204"/>
      <c r="E71" s="204"/>
      <c r="F71" s="204"/>
      <c r="G71" s="205"/>
      <c r="H71" s="197"/>
      <c r="I71" s="198"/>
      <c r="J71" s="198"/>
      <c r="K71" s="198"/>
      <c r="L71" s="198"/>
      <c r="M71" s="198"/>
      <c r="N71" s="198"/>
      <c r="O71" s="198"/>
      <c r="P71" s="198"/>
      <c r="Q71" s="198"/>
      <c r="R71" s="198"/>
      <c r="S71" s="198"/>
      <c r="T71" s="198"/>
      <c r="U71" s="198"/>
      <c r="V71" s="198"/>
      <c r="W71" s="198"/>
      <c r="X71" s="198"/>
      <c r="Y71" s="198"/>
      <c r="Z71" s="198"/>
      <c r="AA71" s="198"/>
      <c r="AB71" s="198"/>
      <c r="AC71" s="199"/>
      <c r="AI71" s="87"/>
      <c r="AJ71" s="87"/>
      <c r="AK71" s="87"/>
      <c r="AL71" s="87"/>
      <c r="AM71" s="87"/>
      <c r="AN71" s="87"/>
      <c r="AO71" s="87"/>
      <c r="AP71" s="87"/>
      <c r="AQ71" s="87"/>
      <c r="AR71" s="87"/>
      <c r="AS71" s="87"/>
      <c r="AT71" s="87"/>
    </row>
    <row r="72" spans="3:53" ht="12.75" customHeight="1" x14ac:dyDescent="0.15">
      <c r="C72" s="203" t="s">
        <v>45</v>
      </c>
      <c r="D72" s="204"/>
      <c r="E72" s="204"/>
      <c r="F72" s="204"/>
      <c r="G72" s="205"/>
      <c r="H72" s="197" t="str">
        <f>DBCS(入力!E4)</f>
        <v/>
      </c>
      <c r="I72" s="198"/>
      <c r="J72" s="198"/>
      <c r="K72" s="198"/>
      <c r="L72" s="198"/>
      <c r="M72" s="198"/>
      <c r="N72" s="198"/>
      <c r="O72" s="198"/>
      <c r="P72" s="198"/>
      <c r="Q72" s="198"/>
      <c r="R72" s="198"/>
      <c r="S72" s="198"/>
      <c r="T72" s="198"/>
      <c r="U72" s="198"/>
      <c r="V72" s="198"/>
      <c r="W72" s="198"/>
      <c r="X72" s="198"/>
      <c r="Y72" s="198"/>
      <c r="Z72" s="198"/>
      <c r="AA72" s="198"/>
      <c r="AB72" s="198"/>
      <c r="AC72" s="199"/>
      <c r="AI72" s="87"/>
      <c r="AJ72" s="87"/>
      <c r="AK72" s="87"/>
      <c r="AL72" s="87"/>
      <c r="AM72" s="87"/>
      <c r="AN72" s="87"/>
      <c r="AO72" s="87"/>
      <c r="AP72" s="87"/>
      <c r="AQ72" s="87"/>
      <c r="AR72" s="87"/>
      <c r="AS72" s="87"/>
      <c r="AT72" s="87"/>
    </row>
    <row r="73" spans="3:53" ht="12.75" customHeight="1" x14ac:dyDescent="0.15">
      <c r="C73" s="203"/>
      <c r="D73" s="204"/>
      <c r="E73" s="204"/>
      <c r="F73" s="204"/>
      <c r="G73" s="205"/>
      <c r="H73" s="197"/>
      <c r="I73" s="198"/>
      <c r="J73" s="198"/>
      <c r="K73" s="198"/>
      <c r="L73" s="198"/>
      <c r="M73" s="198"/>
      <c r="N73" s="198"/>
      <c r="O73" s="198"/>
      <c r="P73" s="198"/>
      <c r="Q73" s="198"/>
      <c r="R73" s="198"/>
      <c r="S73" s="198"/>
      <c r="T73" s="198"/>
      <c r="U73" s="198"/>
      <c r="V73" s="198"/>
      <c r="W73" s="198"/>
      <c r="X73" s="198"/>
      <c r="Y73" s="198"/>
      <c r="Z73" s="198"/>
      <c r="AA73" s="198"/>
      <c r="AB73" s="198"/>
      <c r="AC73" s="199"/>
      <c r="AI73" s="87"/>
      <c r="AJ73" s="87"/>
      <c r="AK73" s="87"/>
      <c r="AL73" s="87"/>
      <c r="AM73" s="87"/>
      <c r="AN73" s="87"/>
      <c r="AO73" s="87"/>
      <c r="AP73" s="87"/>
      <c r="AQ73" s="87"/>
      <c r="AR73" s="87"/>
      <c r="AS73" s="87"/>
      <c r="AT73" s="87"/>
    </row>
    <row r="74" spans="3:53" ht="12.75" customHeight="1" x14ac:dyDescent="0.15">
      <c r="C74" s="203" t="s">
        <v>46</v>
      </c>
      <c r="D74" s="204"/>
      <c r="E74" s="204"/>
      <c r="F74" s="204"/>
      <c r="G74" s="205"/>
      <c r="H74" s="197" t="str">
        <f>IF(入力!E5="","",入力!E5)</f>
        <v/>
      </c>
      <c r="I74" s="198"/>
      <c r="J74" s="198"/>
      <c r="K74" s="198"/>
      <c r="L74" s="198"/>
      <c r="M74" s="198"/>
      <c r="N74" s="198"/>
      <c r="O74" s="198"/>
      <c r="P74" s="198"/>
      <c r="Q74" s="198"/>
      <c r="R74" s="198"/>
      <c r="S74" s="198"/>
      <c r="T74" s="198"/>
      <c r="U74" s="198"/>
      <c r="V74" s="198"/>
      <c r="W74" s="198"/>
      <c r="X74" s="198"/>
      <c r="Y74" s="198"/>
      <c r="Z74" s="198"/>
      <c r="AA74" s="198"/>
      <c r="AB74" s="198"/>
      <c r="AC74" s="199"/>
      <c r="AF74" s="212" t="s">
        <v>91</v>
      </c>
      <c r="AG74" s="213"/>
      <c r="AH74" s="213"/>
      <c r="AI74" s="213"/>
      <c r="AJ74" s="214"/>
      <c r="AK74" s="327" t="str">
        <f>IF(入力!E8="","",入力!E8)</f>
        <v/>
      </c>
      <c r="AL74" s="328"/>
      <c r="AM74" s="328"/>
      <c r="AN74" s="328"/>
      <c r="AO74" s="328"/>
      <c r="AP74" s="328"/>
      <c r="AQ74" s="328"/>
      <c r="AR74" s="328"/>
      <c r="AS74" s="328"/>
      <c r="AT74" s="329"/>
    </row>
    <row r="75" spans="3:53" ht="12.75" customHeight="1" x14ac:dyDescent="0.15">
      <c r="C75" s="203"/>
      <c r="D75" s="204"/>
      <c r="E75" s="204"/>
      <c r="F75" s="204"/>
      <c r="G75" s="205"/>
      <c r="H75" s="197"/>
      <c r="I75" s="198"/>
      <c r="J75" s="198"/>
      <c r="K75" s="198"/>
      <c r="L75" s="198"/>
      <c r="M75" s="198"/>
      <c r="N75" s="198"/>
      <c r="O75" s="198"/>
      <c r="P75" s="198"/>
      <c r="Q75" s="198"/>
      <c r="R75" s="198"/>
      <c r="S75" s="198"/>
      <c r="T75" s="198"/>
      <c r="U75" s="198"/>
      <c r="V75" s="198"/>
      <c r="W75" s="198"/>
      <c r="X75" s="198"/>
      <c r="Y75" s="198"/>
      <c r="Z75" s="198"/>
      <c r="AA75" s="198"/>
      <c r="AB75" s="198"/>
      <c r="AC75" s="199"/>
      <c r="AF75" s="203"/>
      <c r="AG75" s="204"/>
      <c r="AH75" s="204"/>
      <c r="AI75" s="204"/>
      <c r="AJ75" s="205"/>
      <c r="AK75" s="330"/>
      <c r="AL75" s="331"/>
      <c r="AM75" s="331"/>
      <c r="AN75" s="331"/>
      <c r="AO75" s="331"/>
      <c r="AP75" s="331"/>
      <c r="AQ75" s="331"/>
      <c r="AR75" s="331"/>
      <c r="AS75" s="331"/>
      <c r="AT75" s="332"/>
    </row>
    <row r="76" spans="3:53" ht="12.75" customHeight="1" x14ac:dyDescent="0.15">
      <c r="C76" s="203" t="s">
        <v>47</v>
      </c>
      <c r="D76" s="204"/>
      <c r="E76" s="204"/>
      <c r="F76" s="204"/>
      <c r="G76" s="205"/>
      <c r="H76" s="197" t="str">
        <f>DBCS(入力!E6)</f>
        <v/>
      </c>
      <c r="I76" s="198"/>
      <c r="J76" s="198"/>
      <c r="K76" s="198"/>
      <c r="L76" s="198"/>
      <c r="M76" s="198"/>
      <c r="N76" s="198"/>
      <c r="O76" s="198"/>
      <c r="P76" s="198"/>
      <c r="Q76" s="198"/>
      <c r="R76" s="198"/>
      <c r="S76" s="198"/>
      <c r="T76" s="198"/>
      <c r="U76" s="198"/>
      <c r="V76" s="198"/>
      <c r="W76" s="198"/>
      <c r="X76" s="198"/>
      <c r="Y76" s="198"/>
      <c r="Z76" s="198"/>
      <c r="AA76" s="198"/>
      <c r="AB76" s="198"/>
      <c r="AC76" s="199"/>
      <c r="AF76" s="203" t="s">
        <v>47</v>
      </c>
      <c r="AG76" s="204"/>
      <c r="AH76" s="204"/>
      <c r="AI76" s="204"/>
      <c r="AJ76" s="205"/>
      <c r="AK76" s="330" t="str">
        <f>DBCS(入力!E9)</f>
        <v/>
      </c>
      <c r="AL76" s="331"/>
      <c r="AM76" s="331"/>
      <c r="AN76" s="331"/>
      <c r="AO76" s="331"/>
      <c r="AP76" s="331"/>
      <c r="AQ76" s="331"/>
      <c r="AR76" s="331"/>
      <c r="AS76" s="331"/>
      <c r="AT76" s="332"/>
    </row>
    <row r="77" spans="3:53" ht="12.75" customHeight="1" x14ac:dyDescent="0.15">
      <c r="C77" s="206"/>
      <c r="D77" s="207"/>
      <c r="E77" s="207"/>
      <c r="F77" s="207"/>
      <c r="G77" s="208"/>
      <c r="H77" s="209"/>
      <c r="I77" s="210"/>
      <c r="J77" s="210"/>
      <c r="K77" s="210"/>
      <c r="L77" s="210"/>
      <c r="M77" s="210"/>
      <c r="N77" s="210"/>
      <c r="O77" s="210"/>
      <c r="P77" s="210"/>
      <c r="Q77" s="210"/>
      <c r="R77" s="210"/>
      <c r="S77" s="210"/>
      <c r="T77" s="210"/>
      <c r="U77" s="210"/>
      <c r="V77" s="210"/>
      <c r="W77" s="210"/>
      <c r="X77" s="210"/>
      <c r="Y77" s="210"/>
      <c r="Z77" s="210"/>
      <c r="AA77" s="210"/>
      <c r="AB77" s="210"/>
      <c r="AC77" s="211"/>
      <c r="AF77" s="206"/>
      <c r="AG77" s="207"/>
      <c r="AH77" s="207"/>
      <c r="AI77" s="207"/>
      <c r="AJ77" s="208"/>
      <c r="AK77" s="333"/>
      <c r="AL77" s="334"/>
      <c r="AM77" s="334"/>
      <c r="AN77" s="334"/>
      <c r="AO77" s="334"/>
      <c r="AP77" s="334"/>
      <c r="AQ77" s="334"/>
      <c r="AR77" s="334"/>
      <c r="AS77" s="334"/>
      <c r="AT77" s="335"/>
    </row>
  </sheetData>
  <sheetProtection algorithmName="SHA-512" hashValue="YhH4KSoq+mpt+jJHSlEo3lnv/28zE2WjJMRWwM+T+jkDz+DXos2iO285o6rsZt2/b6R0f1t6clw/b6cot6TQSQ==" saltValue="8O1dv7WLu6nKaCc/zKt6kg==" spinCount="100000" sheet="1" objects="1" scenarios="1"/>
  <mergeCells count="319">
    <mergeCell ref="H55:H60"/>
    <mergeCell ref="I55:I60"/>
    <mergeCell ref="J55:J60"/>
    <mergeCell ref="K55:K60"/>
    <mergeCell ref="D62:E64"/>
    <mergeCell ref="F62:G64"/>
    <mergeCell ref="H62:I64"/>
    <mergeCell ref="J62:L66"/>
    <mergeCell ref="S62:S66"/>
    <mergeCell ref="D65:E66"/>
    <mergeCell ref="F65:G66"/>
    <mergeCell ref="H65:I66"/>
    <mergeCell ref="AF54:AH54"/>
    <mergeCell ref="AI54:AQ54"/>
    <mergeCell ref="AI55:AK60"/>
    <mergeCell ref="AO55:AO60"/>
    <mergeCell ref="AP55:AP60"/>
    <mergeCell ref="AQ55:AQ60"/>
    <mergeCell ref="N54:AE54"/>
    <mergeCell ref="AR54:BA54"/>
    <mergeCell ref="AZ55:AZ60"/>
    <mergeCell ref="BA55:BA60"/>
    <mergeCell ref="AF55:AH60"/>
    <mergeCell ref="O57:V60"/>
    <mergeCell ref="X57:AE60"/>
    <mergeCell ref="AW55:AW60"/>
    <mergeCell ref="AX55:AX60"/>
    <mergeCell ref="AY55:AY60"/>
    <mergeCell ref="AL55:AL60"/>
    <mergeCell ref="AM55:AM60"/>
    <mergeCell ref="AN55:AN60"/>
    <mergeCell ref="AR55:AR60"/>
    <mergeCell ref="AS55:AS60"/>
    <mergeCell ref="AT55:AT60"/>
    <mergeCell ref="AU55:AU60"/>
    <mergeCell ref="AV55:AV60"/>
    <mergeCell ref="AF74:AJ75"/>
    <mergeCell ref="AK74:AT75"/>
    <mergeCell ref="AF76:AJ77"/>
    <mergeCell ref="AK76:AT77"/>
    <mergeCell ref="AG70:AK70"/>
    <mergeCell ref="AU19:BA19"/>
    <mergeCell ref="AQ19:AT19"/>
    <mergeCell ref="AT13:AT18"/>
    <mergeCell ref="AU13:AU18"/>
    <mergeCell ref="AV13:AV18"/>
    <mergeCell ref="AW13:AW18"/>
    <mergeCell ref="AM13:AM18"/>
    <mergeCell ref="AN13:AN18"/>
    <mergeCell ref="AO13:AO18"/>
    <mergeCell ref="AP13:AP18"/>
    <mergeCell ref="AQ13:AQ18"/>
    <mergeCell ref="AS13:AS18"/>
    <mergeCell ref="AT27:AT32"/>
    <mergeCell ref="AU27:AU32"/>
    <mergeCell ref="AV27:AV32"/>
    <mergeCell ref="AW27:AW32"/>
    <mergeCell ref="AX27:AX32"/>
    <mergeCell ref="AY27:AY32"/>
    <mergeCell ref="AU33:BA33"/>
    <mergeCell ref="C8:E10"/>
    <mergeCell ref="BA4:BA6"/>
    <mergeCell ref="C1:G1"/>
    <mergeCell ref="U2:AJ3"/>
    <mergeCell ref="AX3:BA3"/>
    <mergeCell ref="F7:H7"/>
    <mergeCell ref="I7:L7"/>
    <mergeCell ref="C7:E7"/>
    <mergeCell ref="P8:P10"/>
    <mergeCell ref="Q8:Q10"/>
    <mergeCell ref="R7:U7"/>
    <mergeCell ref="R8:R10"/>
    <mergeCell ref="S8:S10"/>
    <mergeCell ref="T8:T10"/>
    <mergeCell ref="U8:U10"/>
    <mergeCell ref="AX4:AX6"/>
    <mergeCell ref="AY4:AY6"/>
    <mergeCell ref="AZ4:AZ6"/>
    <mergeCell ref="F8:F10"/>
    <mergeCell ref="K8:K10"/>
    <mergeCell ref="L8:L10"/>
    <mergeCell ref="M8:M10"/>
    <mergeCell ref="N8:N10"/>
    <mergeCell ref="O8:O10"/>
    <mergeCell ref="I8:I10"/>
    <mergeCell ref="J8:J10"/>
    <mergeCell ref="G8:G10"/>
    <mergeCell ref="H8:H10"/>
    <mergeCell ref="AL13:AL18"/>
    <mergeCell ref="AR12:BA12"/>
    <mergeCell ref="C13:C24"/>
    <mergeCell ref="D13:D18"/>
    <mergeCell ref="E13:E18"/>
    <mergeCell ref="F13:F18"/>
    <mergeCell ref="G13:G18"/>
    <mergeCell ref="H13:H18"/>
    <mergeCell ref="I13:I18"/>
    <mergeCell ref="J13:J18"/>
    <mergeCell ref="K13:K18"/>
    <mergeCell ref="AX13:AX18"/>
    <mergeCell ref="AY13:AY18"/>
    <mergeCell ref="AZ13:AZ18"/>
    <mergeCell ref="BA13:BA18"/>
    <mergeCell ref="O15:V18"/>
    <mergeCell ref="X15:AE18"/>
    <mergeCell ref="AR13:AR18"/>
    <mergeCell ref="D12:M12"/>
    <mergeCell ref="N12:AE12"/>
    <mergeCell ref="AI12:AQ12"/>
    <mergeCell ref="AF12:AH12"/>
    <mergeCell ref="AQ20:AT24"/>
    <mergeCell ref="R20:R24"/>
    <mergeCell ref="S20:S24"/>
    <mergeCell ref="J19:R19"/>
    <mergeCell ref="S19:Y19"/>
    <mergeCell ref="L13:L18"/>
    <mergeCell ref="M13:M18"/>
    <mergeCell ref="O13:V14"/>
    <mergeCell ref="X13:AE14"/>
    <mergeCell ref="AI13:AK18"/>
    <mergeCell ref="AF13:AH18"/>
    <mergeCell ref="D19:I19"/>
    <mergeCell ref="AP19:AP24"/>
    <mergeCell ref="T20:T24"/>
    <mergeCell ref="U20:U24"/>
    <mergeCell ref="V20:V24"/>
    <mergeCell ref="W20:W24"/>
    <mergeCell ref="AL20:AM21"/>
    <mergeCell ref="Y23:Y24"/>
    <mergeCell ref="D23:E24"/>
    <mergeCell ref="F23:G24"/>
    <mergeCell ref="H23:I24"/>
    <mergeCell ref="Z23:AA24"/>
    <mergeCell ref="X20:X24"/>
    <mergeCell ref="D20:E22"/>
    <mergeCell ref="F20:G22"/>
    <mergeCell ref="H20:I22"/>
    <mergeCell ref="Z20:AA22"/>
    <mergeCell ref="AH20:AI20"/>
    <mergeCell ref="J20:L24"/>
    <mergeCell ref="M20:M24"/>
    <mergeCell ref="N20:N24"/>
    <mergeCell ref="O20:O24"/>
    <mergeCell ref="P20:P24"/>
    <mergeCell ref="Q20:Q24"/>
    <mergeCell ref="S33:Y33"/>
    <mergeCell ref="C27:C38"/>
    <mergeCell ref="D27:D32"/>
    <mergeCell ref="E27:E32"/>
    <mergeCell ref="F27:F32"/>
    <mergeCell ref="G27:G32"/>
    <mergeCell ref="H27:H32"/>
    <mergeCell ref="I27:I32"/>
    <mergeCell ref="J27:J32"/>
    <mergeCell ref="K27:K32"/>
    <mergeCell ref="D33:I33"/>
    <mergeCell ref="J33:R33"/>
    <mergeCell ref="D34:E36"/>
    <mergeCell ref="F34:G36"/>
    <mergeCell ref="H34:I36"/>
    <mergeCell ref="J34:L38"/>
    <mergeCell ref="D37:E38"/>
    <mergeCell ref="F37:G38"/>
    <mergeCell ref="H37:I38"/>
    <mergeCell ref="D26:M26"/>
    <mergeCell ref="N26:AE26"/>
    <mergeCell ref="L27:L32"/>
    <mergeCell ref="M27:M32"/>
    <mergeCell ref="O29:V32"/>
    <mergeCell ref="X29:AE32"/>
    <mergeCell ref="O27:V28"/>
    <mergeCell ref="X27:AE28"/>
    <mergeCell ref="AF26:AH26"/>
    <mergeCell ref="AF27:AH32"/>
    <mergeCell ref="AI26:AQ26"/>
    <mergeCell ref="AP33:AP38"/>
    <mergeCell ref="AQ33:AT33"/>
    <mergeCell ref="S34:S38"/>
    <mergeCell ref="T34:T38"/>
    <mergeCell ref="U34:U38"/>
    <mergeCell ref="V34:V38"/>
    <mergeCell ref="W34:W38"/>
    <mergeCell ref="X34:X38"/>
    <mergeCell ref="AL34:AM35"/>
    <mergeCell ref="AQ34:AT38"/>
    <mergeCell ref="Y37:Y38"/>
    <mergeCell ref="AR26:BA26"/>
    <mergeCell ref="AZ27:AZ32"/>
    <mergeCell ref="BA27:BA32"/>
    <mergeCell ref="AR27:AR32"/>
    <mergeCell ref="AS27:AS32"/>
    <mergeCell ref="AL27:AL32"/>
    <mergeCell ref="AM27:AM32"/>
    <mergeCell ref="AN27:AN32"/>
    <mergeCell ref="AI27:AK32"/>
    <mergeCell ref="AO27:AO32"/>
    <mergeCell ref="AP27:AP32"/>
    <mergeCell ref="AQ27:AQ32"/>
    <mergeCell ref="D40:M40"/>
    <mergeCell ref="N40:AE40"/>
    <mergeCell ref="Q34:Q38"/>
    <mergeCell ref="R34:R38"/>
    <mergeCell ref="Z34:AA36"/>
    <mergeCell ref="AH34:AI34"/>
    <mergeCell ref="Z37:AA38"/>
    <mergeCell ref="AR40:BA40"/>
    <mergeCell ref="O34:O38"/>
    <mergeCell ref="P34:P38"/>
    <mergeCell ref="AF40:AH40"/>
    <mergeCell ref="AI40:AQ40"/>
    <mergeCell ref="M34:M38"/>
    <mergeCell ref="N34:N38"/>
    <mergeCell ref="C41:C52"/>
    <mergeCell ref="D41:D46"/>
    <mergeCell ref="E41:E46"/>
    <mergeCell ref="F41:F46"/>
    <mergeCell ref="G41:G46"/>
    <mergeCell ref="AF41:AH46"/>
    <mergeCell ref="H41:H46"/>
    <mergeCell ref="I41:I46"/>
    <mergeCell ref="J41:J46"/>
    <mergeCell ref="K41:K46"/>
    <mergeCell ref="L41:L46"/>
    <mergeCell ref="M41:M46"/>
    <mergeCell ref="D51:E52"/>
    <mergeCell ref="F51:G52"/>
    <mergeCell ref="H51:I52"/>
    <mergeCell ref="Y51:Y52"/>
    <mergeCell ref="P48:P52"/>
    <mergeCell ref="Q48:Q52"/>
    <mergeCell ref="R48:R52"/>
    <mergeCell ref="D47:I47"/>
    <mergeCell ref="J47:R47"/>
    <mergeCell ref="S47:Y47"/>
    <mergeCell ref="D48:E50"/>
    <mergeCell ref="F48:G50"/>
    <mergeCell ref="AZ41:AZ46"/>
    <mergeCell ref="BA41:BA46"/>
    <mergeCell ref="O43:V46"/>
    <mergeCell ref="X43:AE46"/>
    <mergeCell ref="AT41:AT46"/>
    <mergeCell ref="AU41:AU46"/>
    <mergeCell ref="AV41:AV46"/>
    <mergeCell ref="O41:V42"/>
    <mergeCell ref="X41:AE42"/>
    <mergeCell ref="AW41:AW46"/>
    <mergeCell ref="AX41:AX46"/>
    <mergeCell ref="AY41:AY46"/>
    <mergeCell ref="AL41:AL46"/>
    <mergeCell ref="AM41:AM46"/>
    <mergeCell ref="AN41:AN46"/>
    <mergeCell ref="AR41:AR46"/>
    <mergeCell ref="AS41:AS46"/>
    <mergeCell ref="AO41:AO46"/>
    <mergeCell ref="AP41:AP46"/>
    <mergeCell ref="AQ41:AQ46"/>
    <mergeCell ref="AI41:AK46"/>
    <mergeCell ref="H48:I50"/>
    <mergeCell ref="J48:L52"/>
    <mergeCell ref="S48:S52"/>
    <mergeCell ref="Z51:AA52"/>
    <mergeCell ref="N48:N52"/>
    <mergeCell ref="O48:O52"/>
    <mergeCell ref="AU47:BA47"/>
    <mergeCell ref="M48:M52"/>
    <mergeCell ref="Z48:AA50"/>
    <mergeCell ref="AH48:AI48"/>
    <mergeCell ref="AP47:AP52"/>
    <mergeCell ref="AQ47:AT47"/>
    <mergeCell ref="T48:T52"/>
    <mergeCell ref="U48:U52"/>
    <mergeCell ref="V48:V52"/>
    <mergeCell ref="W48:W52"/>
    <mergeCell ref="X48:X52"/>
    <mergeCell ref="AL48:AM49"/>
    <mergeCell ref="AQ48:AT52"/>
    <mergeCell ref="AX70:AY70"/>
    <mergeCell ref="Z62:AA64"/>
    <mergeCell ref="AH62:AI62"/>
    <mergeCell ref="Z65:AA66"/>
    <mergeCell ref="AU61:BA61"/>
    <mergeCell ref="S61:Y61"/>
    <mergeCell ref="AP61:AP66"/>
    <mergeCell ref="AQ61:AT61"/>
    <mergeCell ref="X62:X66"/>
    <mergeCell ref="AL62:AM63"/>
    <mergeCell ref="AQ62:AT66"/>
    <mergeCell ref="Y65:Y66"/>
    <mergeCell ref="H70:AC71"/>
    <mergeCell ref="D61:I61"/>
    <mergeCell ref="J61:R61"/>
    <mergeCell ref="T62:T66"/>
    <mergeCell ref="U62:U66"/>
    <mergeCell ref="V62:V66"/>
    <mergeCell ref="W62:W66"/>
    <mergeCell ref="H74:AC75"/>
    <mergeCell ref="M7:Q7"/>
    <mergeCell ref="C72:G73"/>
    <mergeCell ref="H72:AC73"/>
    <mergeCell ref="C74:G75"/>
    <mergeCell ref="C76:G77"/>
    <mergeCell ref="H76:AC77"/>
    <mergeCell ref="C70:G71"/>
    <mergeCell ref="M62:M66"/>
    <mergeCell ref="O55:V56"/>
    <mergeCell ref="X55:AE56"/>
    <mergeCell ref="N62:N66"/>
    <mergeCell ref="O62:O66"/>
    <mergeCell ref="P62:P66"/>
    <mergeCell ref="Q62:Q66"/>
    <mergeCell ref="R62:R66"/>
    <mergeCell ref="D54:M54"/>
    <mergeCell ref="C55:C66"/>
    <mergeCell ref="D55:D60"/>
    <mergeCell ref="E55:E60"/>
    <mergeCell ref="F55:F60"/>
    <mergeCell ref="G55:G60"/>
    <mergeCell ref="L55:L60"/>
    <mergeCell ref="M55:M60"/>
  </mergeCells>
  <phoneticPr fontId="1"/>
  <pageMargins left="0.19685039370078741" right="0.19685039370078741" top="7.874015748031496E-2" bottom="0.39370078740157483" header="0.31496062992125984" footer="0.19685039370078741"/>
  <pageSetup paperSize="9" scale="75" orientation="landscape" r:id="rId1"/>
  <headerFooter>
    <oddFooter>&amp;L報道基金_01k（202508改訂）</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5D66-6282-4B19-9682-0B03711BCB80}">
  <sheetPr>
    <pageSetUpPr fitToPage="1"/>
  </sheetPr>
  <dimension ref="C1:BB77"/>
  <sheetViews>
    <sheetView showGridLines="0" zoomScaleNormal="100" zoomScaleSheetLayoutView="70" workbookViewId="0"/>
  </sheetViews>
  <sheetFormatPr defaultColWidth="3.625" defaultRowHeight="12.75" customHeight="1" x14ac:dyDescent="0.15"/>
  <cols>
    <col min="1" max="6" width="3.625" style="21"/>
    <col min="7" max="7" width="3.625" style="21" customWidth="1"/>
    <col min="8" max="20" width="3.625" style="21"/>
    <col min="21" max="21" width="3.625" style="21" customWidth="1"/>
    <col min="22" max="28" width="3.625" style="21"/>
    <col min="29" max="37" width="3.625" style="21" customWidth="1"/>
    <col min="38" max="16384" width="3.625" style="21"/>
  </cols>
  <sheetData>
    <row r="1" spans="3:54" ht="5.0999999999999996" customHeight="1" x14ac:dyDescent="0.15">
      <c r="C1" s="325"/>
      <c r="D1" s="325"/>
      <c r="E1" s="325"/>
      <c r="F1" s="325"/>
      <c r="G1" s="325"/>
    </row>
    <row r="2" spans="3:54" ht="12.75" customHeight="1" thickBot="1" x14ac:dyDescent="0.3">
      <c r="S2" s="22"/>
      <c r="T2" s="22"/>
      <c r="U2" s="326" t="s">
        <v>23</v>
      </c>
      <c r="V2" s="326"/>
      <c r="W2" s="326"/>
      <c r="X2" s="326"/>
      <c r="Y2" s="326"/>
      <c r="Z2" s="326"/>
      <c r="AA2" s="326"/>
      <c r="AB2" s="326"/>
      <c r="AC2" s="326"/>
      <c r="AD2" s="326"/>
      <c r="AE2" s="326"/>
      <c r="AF2" s="326"/>
      <c r="AG2" s="326"/>
      <c r="AH2" s="326"/>
      <c r="AI2" s="326"/>
      <c r="AJ2" s="326"/>
      <c r="AK2" s="23"/>
      <c r="AL2" s="23"/>
    </row>
    <row r="3" spans="3:54" ht="12.75" customHeight="1" x14ac:dyDescent="0.25">
      <c r="Q3" s="24"/>
      <c r="R3" s="23"/>
      <c r="S3" s="25"/>
      <c r="T3" s="25" t="s">
        <v>24</v>
      </c>
      <c r="U3" s="326"/>
      <c r="V3" s="326"/>
      <c r="W3" s="326"/>
      <c r="X3" s="326"/>
      <c r="Y3" s="326"/>
      <c r="Z3" s="326"/>
      <c r="AA3" s="326"/>
      <c r="AB3" s="326"/>
      <c r="AC3" s="326"/>
      <c r="AD3" s="326"/>
      <c r="AE3" s="326"/>
      <c r="AF3" s="326"/>
      <c r="AG3" s="326"/>
      <c r="AH3" s="326"/>
      <c r="AI3" s="326"/>
      <c r="AJ3" s="326"/>
      <c r="AK3" s="23"/>
      <c r="AW3" s="26"/>
      <c r="AX3" s="230" t="s">
        <v>25</v>
      </c>
      <c r="AY3" s="231"/>
      <c r="AZ3" s="231"/>
      <c r="BA3" s="232"/>
    </row>
    <row r="4" spans="3:54" ht="12.75" customHeight="1" x14ac:dyDescent="0.25">
      <c r="T4" s="23"/>
      <c r="U4" s="23"/>
      <c r="V4" s="23"/>
      <c r="W4" s="23"/>
      <c r="X4" s="23"/>
      <c r="Y4" s="23"/>
      <c r="Z4" s="23"/>
      <c r="AA4" s="23"/>
      <c r="AB4" s="23"/>
      <c r="AC4" s="23"/>
      <c r="AD4" s="23"/>
      <c r="AE4" s="23"/>
      <c r="AF4" s="23"/>
      <c r="AG4" s="23"/>
      <c r="AH4" s="23"/>
      <c r="AI4" s="23"/>
      <c r="AW4" s="26"/>
      <c r="AX4" s="236"/>
      <c r="AY4" s="239"/>
      <c r="AZ4" s="239"/>
      <c r="BA4" s="227"/>
    </row>
    <row r="5" spans="3:54" ht="12.75" customHeight="1" x14ac:dyDescent="0.25">
      <c r="T5" s="23"/>
      <c r="U5" s="23"/>
      <c r="V5" s="23"/>
      <c r="W5" s="23"/>
      <c r="X5" s="23"/>
      <c r="Y5" s="23"/>
      <c r="Z5" s="23"/>
      <c r="AA5" s="23"/>
      <c r="AB5" s="23"/>
      <c r="AC5" s="23"/>
      <c r="AD5" s="23"/>
      <c r="AE5" s="23"/>
      <c r="AF5" s="23"/>
      <c r="AG5" s="23"/>
      <c r="AH5" s="23"/>
      <c r="AI5" s="23"/>
      <c r="AW5" s="26"/>
      <c r="AX5" s="237"/>
      <c r="AY5" s="240"/>
      <c r="AZ5" s="240"/>
      <c r="BA5" s="228"/>
    </row>
    <row r="6" spans="3:54" ht="12.75" customHeight="1" thickBot="1" x14ac:dyDescent="0.2">
      <c r="AW6" s="26"/>
      <c r="AX6" s="238"/>
      <c r="AY6" s="241"/>
      <c r="AZ6" s="241"/>
      <c r="BA6" s="229"/>
    </row>
    <row r="7" spans="3:54" ht="12.75" customHeight="1" x14ac:dyDescent="0.2">
      <c r="C7" s="200" t="s">
        <v>80</v>
      </c>
      <c r="D7" s="201"/>
      <c r="E7" s="202"/>
      <c r="F7" s="200" t="s">
        <v>79</v>
      </c>
      <c r="G7" s="201"/>
      <c r="H7" s="202"/>
      <c r="I7" s="200" t="s">
        <v>26</v>
      </c>
      <c r="J7" s="201"/>
      <c r="K7" s="201"/>
      <c r="L7" s="202"/>
      <c r="M7" s="200" t="s">
        <v>27</v>
      </c>
      <c r="N7" s="201"/>
      <c r="O7" s="201"/>
      <c r="P7" s="201"/>
      <c r="Q7" s="202"/>
      <c r="R7" s="200" t="s">
        <v>81</v>
      </c>
      <c r="S7" s="201"/>
      <c r="T7" s="201"/>
      <c r="U7" s="202"/>
      <c r="AL7" s="27"/>
      <c r="AM7" s="27"/>
      <c r="AN7" s="27"/>
      <c r="AO7" s="27"/>
    </row>
    <row r="8" spans="3:54" ht="12.75" customHeight="1" x14ac:dyDescent="0.2">
      <c r="C8" s="316">
        <v>8</v>
      </c>
      <c r="D8" s="317"/>
      <c r="E8" s="318"/>
      <c r="F8" s="236">
        <v>0</v>
      </c>
      <c r="G8" s="239">
        <v>2</v>
      </c>
      <c r="H8" s="239">
        <v>0</v>
      </c>
      <c r="I8" s="236">
        <v>0</v>
      </c>
      <c r="J8" s="239">
        <v>0</v>
      </c>
      <c r="K8" s="239">
        <v>8</v>
      </c>
      <c r="L8" s="227">
        <v>8</v>
      </c>
      <c r="M8" s="236" t="str">
        <f>IF(入力!E2="","",LEFT(RIGHT(CONCATENATE("      ",入力!E2),5),1))</f>
        <v/>
      </c>
      <c r="N8" s="239" t="str">
        <f>IF(入力!E2="","",MID(RIGHT(CONCATENATE("      ",入力!E2),5),2,1))</f>
        <v/>
      </c>
      <c r="O8" s="239" t="str">
        <f>IF(入力!E2="","",MID(RIGHT(CONCATENATE("      ",入力!E2),5),3,1))</f>
        <v/>
      </c>
      <c r="P8" s="239" t="str">
        <f>IF(入力!E2="","",MID(RIGHT(CONCATENATE("      ",入力!E2),5),4,1))</f>
        <v/>
      </c>
      <c r="Q8" s="227" t="str">
        <f>IF(入力!E2="","",RIGHT(RIGHT(CONCATENATE("      ",入力!E2),5),1))</f>
        <v/>
      </c>
      <c r="R8" s="236" t="s">
        <v>103</v>
      </c>
      <c r="S8" s="239">
        <v>1</v>
      </c>
      <c r="T8" s="239">
        <v>1</v>
      </c>
      <c r="U8" s="227">
        <v>0</v>
      </c>
      <c r="AL8" s="27"/>
      <c r="AM8" s="27"/>
      <c r="AN8" s="27"/>
      <c r="AO8" s="27"/>
      <c r="AS8" s="28"/>
      <c r="AT8" s="29"/>
      <c r="AU8" s="29"/>
      <c r="AV8" s="30"/>
    </row>
    <row r="9" spans="3:54" ht="12.75" customHeight="1" x14ac:dyDescent="0.2">
      <c r="C9" s="319"/>
      <c r="D9" s="320"/>
      <c r="E9" s="321"/>
      <c r="F9" s="237"/>
      <c r="G9" s="240"/>
      <c r="H9" s="240"/>
      <c r="I9" s="237"/>
      <c r="J9" s="240"/>
      <c r="K9" s="240"/>
      <c r="L9" s="228"/>
      <c r="M9" s="237"/>
      <c r="N9" s="240"/>
      <c r="O9" s="240"/>
      <c r="P9" s="240"/>
      <c r="Q9" s="228"/>
      <c r="R9" s="237"/>
      <c r="S9" s="240"/>
      <c r="T9" s="240"/>
      <c r="U9" s="228"/>
      <c r="AL9" s="27"/>
      <c r="AM9" s="27"/>
      <c r="AN9" s="27"/>
      <c r="AO9" s="27"/>
      <c r="AS9" s="28"/>
      <c r="AT9" s="29"/>
      <c r="AU9" s="29"/>
      <c r="AV9" s="30"/>
    </row>
    <row r="10" spans="3:54" ht="12.75" customHeight="1" thickBot="1" x14ac:dyDescent="0.2">
      <c r="C10" s="322"/>
      <c r="D10" s="323"/>
      <c r="E10" s="324"/>
      <c r="F10" s="238"/>
      <c r="G10" s="241"/>
      <c r="H10" s="241"/>
      <c r="I10" s="238"/>
      <c r="J10" s="241"/>
      <c r="K10" s="241"/>
      <c r="L10" s="229"/>
      <c r="M10" s="238"/>
      <c r="N10" s="241"/>
      <c r="O10" s="241"/>
      <c r="P10" s="241"/>
      <c r="Q10" s="229"/>
      <c r="R10" s="238"/>
      <c r="S10" s="241"/>
      <c r="T10" s="241"/>
      <c r="U10" s="229"/>
      <c r="V10" s="31"/>
      <c r="W10" s="31"/>
      <c r="X10" s="31"/>
    </row>
    <row r="11" spans="3:54" ht="5.0999999999999996" customHeight="1" thickBot="1" x14ac:dyDescent="0.2"/>
    <row r="12" spans="3:54" ht="12.75" customHeight="1" x14ac:dyDescent="0.15">
      <c r="C12" s="32" t="s">
        <v>85</v>
      </c>
      <c r="D12" s="230" t="s">
        <v>28</v>
      </c>
      <c r="E12" s="231"/>
      <c r="F12" s="231"/>
      <c r="G12" s="231"/>
      <c r="H12" s="231"/>
      <c r="I12" s="231"/>
      <c r="J12" s="231"/>
      <c r="K12" s="231"/>
      <c r="L12" s="231"/>
      <c r="M12" s="232"/>
      <c r="N12" s="200" t="s">
        <v>29</v>
      </c>
      <c r="O12" s="201"/>
      <c r="P12" s="201"/>
      <c r="Q12" s="201"/>
      <c r="R12" s="201"/>
      <c r="S12" s="201"/>
      <c r="T12" s="201"/>
      <c r="U12" s="201"/>
      <c r="V12" s="201"/>
      <c r="W12" s="201"/>
      <c r="X12" s="201"/>
      <c r="Y12" s="201"/>
      <c r="Z12" s="201"/>
      <c r="AA12" s="201"/>
      <c r="AB12" s="201"/>
      <c r="AC12" s="201"/>
      <c r="AD12" s="201"/>
      <c r="AE12" s="202"/>
      <c r="AF12" s="313" t="s">
        <v>31</v>
      </c>
      <c r="AG12" s="314"/>
      <c r="AH12" s="315"/>
      <c r="AI12" s="200" t="s">
        <v>30</v>
      </c>
      <c r="AJ12" s="201"/>
      <c r="AK12" s="201"/>
      <c r="AL12" s="201"/>
      <c r="AM12" s="201"/>
      <c r="AN12" s="201"/>
      <c r="AO12" s="201"/>
      <c r="AP12" s="201"/>
      <c r="AQ12" s="202"/>
      <c r="AR12" s="230" t="s">
        <v>32</v>
      </c>
      <c r="AS12" s="231"/>
      <c r="AT12" s="231"/>
      <c r="AU12" s="231"/>
      <c r="AV12" s="231"/>
      <c r="AW12" s="231"/>
      <c r="AX12" s="231"/>
      <c r="AY12" s="231"/>
      <c r="AZ12" s="231"/>
      <c r="BA12" s="232"/>
      <c r="BB12" s="33"/>
    </row>
    <row r="13" spans="3:54" ht="9.9499999999999993" customHeight="1" x14ac:dyDescent="0.15">
      <c r="C13" s="233">
        <v>5</v>
      </c>
      <c r="D13" s="337" t="str">
        <f>IF(入力!E19="","",LEFT(RIGHT(CONCATENATE("          ",入力!E19),10),1))</f>
        <v/>
      </c>
      <c r="E13" s="340" t="str">
        <f>IF(入力!E19="","",MID(RIGHT(CONCATENATE("          ",入力!E19),10),2,1))</f>
        <v/>
      </c>
      <c r="F13" s="340" t="str">
        <f>IF(入力!E19="","",MID(RIGHT(CONCATENATE("          ",入力!E19),10),3,1))</f>
        <v/>
      </c>
      <c r="G13" s="340" t="str">
        <f>IF(入力!E19="","",MID(RIGHT(CONCATENATE("          ",入力!E19),10),4,1))</f>
        <v/>
      </c>
      <c r="H13" s="340" t="str">
        <f>IF(入力!E19="","",MID(RIGHT(CONCATENATE("          ",入力!E19),10),5,1))</f>
        <v/>
      </c>
      <c r="I13" s="340" t="str">
        <f>IF(入力!E19="","",MID(RIGHT(CONCATENATE("          ",入力!E19),10),6,1))</f>
        <v/>
      </c>
      <c r="J13" s="340" t="str">
        <f>IF(入力!E19="","",MID(RIGHT(CONCATENATE("          ",入力!E19),10),7,1))</f>
        <v/>
      </c>
      <c r="K13" s="340" t="str">
        <f>IF(入力!E19="","",MID(RIGHT(CONCATENATE("          ",入力!E19),10),8,1))</f>
        <v/>
      </c>
      <c r="L13" s="340" t="str">
        <f>IF(入力!E19="","",MID(RIGHT(CONCATENATE("          ",入力!E19),10),9,1))</f>
        <v/>
      </c>
      <c r="M13" s="347" t="str">
        <f>IF(入力!E19="","",RIGHT(RIGHT(CONCATENATE("          ",入力!E19),10),1))</f>
        <v/>
      </c>
      <c r="N13" s="34" t="s">
        <v>33</v>
      </c>
      <c r="O13" s="343" t="str">
        <f>IF(入力!H19="","",入力!H19)</f>
        <v/>
      </c>
      <c r="P13" s="343"/>
      <c r="Q13" s="343"/>
      <c r="R13" s="343"/>
      <c r="S13" s="343"/>
      <c r="T13" s="343"/>
      <c r="U13" s="343"/>
      <c r="V13" s="365"/>
      <c r="W13" s="2"/>
      <c r="X13" s="343" t="str">
        <f>IF(入力!I19="","",入力!I19)</f>
        <v/>
      </c>
      <c r="Y13" s="343"/>
      <c r="Z13" s="343"/>
      <c r="AA13" s="343"/>
      <c r="AB13" s="343"/>
      <c r="AC13" s="343"/>
      <c r="AD13" s="343"/>
      <c r="AE13" s="344"/>
      <c r="AF13" s="281" t="str">
        <f>IF(入力!J19="","",IF(入力!J19="男","5 ：男",IF(入力!J19="女","6 ：女","error")))</f>
        <v/>
      </c>
      <c r="AG13" s="218"/>
      <c r="AH13" s="222"/>
      <c r="AI13" s="281" t="str">
        <f>IF(入力!K19="","",IF((VALUE(TEXT(入力!K19,"yyyymmdd"))-20190501)&gt;=0,"令和",IF((VALUE(TEXT(入力!K19,"yyyymmdd"))-19890108)&gt;=0,"平成","昭和")))</f>
        <v/>
      </c>
      <c r="AJ13" s="218" t="str">
        <f t="shared" ref="AI13:AK18" si="0">IF($B13="","",IF((VALUE(TEXT($B13,"yyyymmdd"))-20190501)&gt;=0,"9 ： 令和",IF((VALUE(TEXT($B13,"yyyymmdd"))-19890108)&gt;=0,"7 ： 平成","5 ： 昭和")))</f>
        <v/>
      </c>
      <c r="AK13" s="282" t="str">
        <f t="shared" si="0"/>
        <v/>
      </c>
      <c r="AL13" s="215" t="str">
        <f>IF(入力!K19="","",IF((VALUE(TEXT(入力!K19,"yyyymmdd"))-20190501)&lt;0,LEFT(IF((VALUE(TEXT(入力!K19,"yyyymmdd"))-19890108)&gt;=0,RIGHT(CONCATENATE("0",TEXT(入力!K19,"yyyymmdd")-19880000),6),TEXT(入力!K19,"yyyymmdd")-19250000),1),IF((TEXT(入力!K19,"yyyymmdd")-20180000)&lt;100000,0,LEFT(TEXT(入力!K19,"yyyymmdd")-20180000,1))))</f>
        <v/>
      </c>
      <c r="AM13" s="224" t="str">
        <f>IF(入力!K19="","",IF((VALUE(TEXT(入力!K19,"yyyymmdd"))-20190501)&lt;0,MID(IF((VALUE(TEXT(入力!K19,"yyyymmdd"))-19890108)&gt;=0,RIGHT(CONCATENATE("0",TEXT(入力!K19,"yyyymmdd")-19880000),6),TEXT(入力!K19,"yyyymmdd")-19250000),2,1),IF((TEXT(入力!K19,"yyyymmdd")-20180000)&lt;100000,LEFT(TEXT(入力!K19,"yyyymmdd")-20180000,1),MID(TEXT(入力!K19,"yyyymmdd")-20180000,2,1))))</f>
        <v/>
      </c>
      <c r="AN13" s="215" t="str">
        <f>IF(入力!K19="","",IF((VALUE(TEXT(入力!K19,"yyyymmdd"))-20190501)&lt;0,MID(IF((VALUE(TEXT(入力!K19,"yyyymmdd"))-19890108)&gt;=0,RIGHT(CONCATENATE("0",TEXT(入力!K19,"yyyymmdd")-19880000),6),TEXT(入力!K19,"yyyymmdd")-19250000),3,1),IF((TEXT(入力!K19,"yyyymmdd")-20180000)&lt;100000,MID(TEXT(入力!K19,"yyyymmdd")-20180000,2,1),MID(TEXT(入力!K19,"yyyymmdd")-20180000,3,1))))</f>
        <v/>
      </c>
      <c r="AO13" s="224" t="str">
        <f>IF(入力!K19="","",IF((VALUE(TEXT(入力!K19,"yyyymmdd"))-20190501)&lt;0,MID(IF((VALUE(TEXT(入力!K19,"yyyymmdd"))-19890108)&gt;=0,RIGHT(CONCATENATE("0",TEXT(入力!K19,"yyyymmdd")-19880000),6),TEXT(入力!K19,"yyyymmdd")-19250000),4,1),IF((TEXT(入力!K19,"yyyymmdd")-20180000)&lt;100000,MID(TEXT(入力!K19,"yyyymmdd")-20180000,3,1),MID(TEXT(入力!K19,"yyyymmdd")-20180000,4,1))))</f>
        <v/>
      </c>
      <c r="AP13" s="215" t="str">
        <f>IF(入力!K19="","",IF((VALUE(TEXT(入力!K19,"yyyymmdd"))-20190501)&lt;0,MID(IF((VALUE(TEXT(入力!K19,"yyyymmdd"))-19890108)&gt;=0,RIGHT(CONCATENATE("0",TEXT(入力!K19,"yyyymmdd")-19880000),6),TEXT(入力!K19,"yyyymmdd")-19250000),5,1),IF((TEXT(入力!K19,"yyyymmdd")-20180000)&lt;100000,MID(TEXT(入力!K19,"yyyymmdd")-20180000,4,1),MID(TEXT(入力!K19,"yyyymmdd")-20180000,5,1))))</f>
        <v/>
      </c>
      <c r="AQ13" s="227" t="str">
        <f>IF(入力!K19="","",IF((VALUE(TEXT(入力!K19,"yyyymmdd"))-20190501)&lt;0,RIGHT(IF((VALUE(TEXT(入力!K19,"yyyymmdd"))-19890108)&gt;=0,RIGHT(CONCATENATE("0",TEXT(入力!K19,"yyyymmdd")-19880000),6),TEXT(入力!K19,"yyyymmdd")-19250000),1),RIGHT(TEXT(入力!K19,"yyyymmdd")-20180000,1)))</f>
        <v/>
      </c>
      <c r="AR13" s="337" t="str">
        <f>IF(入力!L19="","",LEFT(入力!L19,1))</f>
        <v/>
      </c>
      <c r="AS13" s="340" t="str">
        <f>IF(入力!L19="","",MID(入力!L19,2,1))</f>
        <v/>
      </c>
      <c r="AT13" s="340" t="str">
        <f>IF(入力!L19="","",MID(入力!L19,3,1))</f>
        <v/>
      </c>
      <c r="AU13" s="359" t="str">
        <f>IF(入力!L19="","",RIGHT(入力!L19,1))</f>
        <v/>
      </c>
      <c r="AV13" s="362" t="str">
        <f>IF(入力!N19="","",LEFT(入力!N19,1))</f>
        <v/>
      </c>
      <c r="AW13" s="340" t="str">
        <f>IF(入力!N19="","",MID(入力!N19,2,1))</f>
        <v/>
      </c>
      <c r="AX13" s="340" t="str">
        <f>IF(入力!N19="","",MID(入力!N19,3,1))</f>
        <v/>
      </c>
      <c r="AY13" s="340" t="str">
        <f>IF(入力!N19="","",MID(入力!N19,4,1))</f>
        <v/>
      </c>
      <c r="AZ13" s="340" t="str">
        <f>IF(入力!N19="","",MID(入力!N19,5,1))</f>
        <v/>
      </c>
      <c r="BA13" s="347" t="str">
        <f>IF(入力!N19="","",RIGHT(入力!N19,1))</f>
        <v/>
      </c>
      <c r="BB13" s="36"/>
    </row>
    <row r="14" spans="3:54" ht="9.9499999999999993" customHeight="1" x14ac:dyDescent="0.15">
      <c r="C14" s="234"/>
      <c r="D14" s="338"/>
      <c r="E14" s="341"/>
      <c r="F14" s="341"/>
      <c r="G14" s="341"/>
      <c r="H14" s="341"/>
      <c r="I14" s="341"/>
      <c r="J14" s="341"/>
      <c r="K14" s="341"/>
      <c r="L14" s="341"/>
      <c r="M14" s="348"/>
      <c r="N14" s="37"/>
      <c r="O14" s="345"/>
      <c r="P14" s="345"/>
      <c r="Q14" s="345"/>
      <c r="R14" s="345"/>
      <c r="S14" s="345"/>
      <c r="T14" s="345"/>
      <c r="U14" s="345"/>
      <c r="V14" s="366"/>
      <c r="W14" s="4"/>
      <c r="X14" s="345"/>
      <c r="Y14" s="345"/>
      <c r="Z14" s="345"/>
      <c r="AA14" s="345"/>
      <c r="AB14" s="345"/>
      <c r="AC14" s="345"/>
      <c r="AD14" s="345"/>
      <c r="AE14" s="346"/>
      <c r="AF14" s="283"/>
      <c r="AG14" s="284"/>
      <c r="AH14" s="298"/>
      <c r="AI14" s="283" t="str">
        <f t="shared" si="0"/>
        <v/>
      </c>
      <c r="AJ14" s="284" t="str">
        <f t="shared" si="0"/>
        <v/>
      </c>
      <c r="AK14" s="285" t="str">
        <f t="shared" si="0"/>
        <v/>
      </c>
      <c r="AL14" s="216" t="str">
        <f t="shared" ref="AL14:AL18" si="1">IF($B14="","",IF((VALUE(TEXT(AK14,"yyyymmdd"))-20190501)&lt;0,LEFT(IF((VALUE(TEXT(AK14,"yyyymmdd"))-19890108)&gt;=0,RIGHT(CONCATENATE("0",TEXT($B14,"yyyymmdd")-19880000),6),TEXT($B14,"yyyymmdd")-19250000),1),IF((TEXT($B14,"yyyymmdd")-20180000)&lt;100000,0,LEFT(TEXT($B14,"yyyymmdd")-20180000,1))))</f>
        <v/>
      </c>
      <c r="AM14" s="225" t="str">
        <f t="shared" ref="AM14:AM18" si="2">IF($B14="","",IF((VALUE(TEXT(AK14,"yyyymmdd"))-20190501)&lt;0,MID(IF((VALUE(TEXT($B14,"yyyymmdd"))-19890108)&gt;=0,RIGHT(CONCATENATE("0",TEXT($B14,"yyyymmdd")-19880000),6),TEXT($B14,"yyyymmdd")-19250000),2,1),IF((TEXT($B14,"yyyymmdd")-20180000)&lt;100000,LEFT(TEXT($B14,"yyyymmdd")-20180000,1),MID(TEXT($B14,"yyyymmdd")-20180000,2,1))))</f>
        <v/>
      </c>
      <c r="AN14" s="216" t="str">
        <f t="shared" ref="AN14:AN18" si="3">IF($B14="","",IF((VALUE(TEXT(AK14,"yyyymmdd"))-20190501)&lt;0,MID(IF((VALUE(TEXT($B14,"yyyymmdd"))-19890108)&gt;=0,RIGHT(CONCATENATE("0",TEXT($B14,"yyyymmdd")-19880000),6),TEXT($B14,"yyyymmdd")-19250000),3,1),IF((TEXT($B14,"yyyymmdd")-20180000)&lt;100000,MID(TEXT($B14,"yyyymmdd")-20180000,2,1),MID(TEXT($B14,"yyyymmdd")-20180000,3,1))))</f>
        <v/>
      </c>
      <c r="AO14" s="225" t="str">
        <f t="shared" ref="AO14:AO18" si="4">IF($B14="","",IF((VALUE(TEXT(AK14,"yyyymmdd"))-20190501)&lt;0,MID(IF((VALUE(TEXT($B14,"yyyymmdd"))-19890108)&gt;=0,RIGHT(CONCATENATE("0",TEXT($B14,"yyyymmdd")-19880000),6),TEXT($B14,"yyyymmdd")-19250000),4,1),IF((TEXT($B14,"yyyymmdd")-20180000)&lt;100000,MID(TEXT($B14,"yyyymmdd")-20180000,3,1),MID(TEXT($B14,"yyyymmdd")-20180000,4,1))))</f>
        <v/>
      </c>
      <c r="AP14" s="216" t="str">
        <f t="shared" ref="AP14:AP18" si="5">IF($B14="","",IF((VALUE(TEXT(AK14,"yyyymmdd"))-20190501)&lt;0,MID(IF((VALUE(TEXT($B14,"yyyymmdd"))-19890108)&gt;=0,RIGHT(CONCATENATE("0",TEXT($B14,"yyyymmdd")-19880000),6),TEXT($B14,"yyyymmdd")-19250000),5,1),IF((TEXT($B14,"yyyymmdd")-20180000)&lt;100000,MID(TEXT($B14,"yyyymmdd")-20180000,4,1),MID(TEXT($B14,"yyyymmdd")-20180000,5,1))))</f>
        <v/>
      </c>
      <c r="AQ14" s="228" t="str">
        <f t="shared" ref="AQ14:AQ18" si="6">IF($B14="","",IF((VALUE(TEXT(AK14,"yyyymmdd"))-20190501)&lt;0,RIGHT(IF((VALUE(TEXT($B14,"yyyymmdd"))-19890108)&gt;=0,RIGHT(CONCATENATE("0",TEXT($B14,"yyyymmdd")-19880000),6),TEXT($B14,"yyyymmdd")-19250000),1),RIGHT(TEXT($B14,"yyyymmdd")-20180000,1)))</f>
        <v/>
      </c>
      <c r="AR14" s="338"/>
      <c r="AS14" s="341"/>
      <c r="AT14" s="341"/>
      <c r="AU14" s="360"/>
      <c r="AV14" s="363"/>
      <c r="AW14" s="341"/>
      <c r="AX14" s="341"/>
      <c r="AY14" s="341"/>
      <c r="AZ14" s="341"/>
      <c r="BA14" s="348"/>
      <c r="BB14" s="36"/>
    </row>
    <row r="15" spans="3:54" ht="9.9499999999999993" customHeight="1" x14ac:dyDescent="0.15">
      <c r="C15" s="234"/>
      <c r="D15" s="338"/>
      <c r="E15" s="341"/>
      <c r="F15" s="341"/>
      <c r="G15" s="341"/>
      <c r="H15" s="341"/>
      <c r="I15" s="341"/>
      <c r="J15" s="341"/>
      <c r="K15" s="341"/>
      <c r="L15" s="341"/>
      <c r="M15" s="348"/>
      <c r="N15" s="34" t="s">
        <v>34</v>
      </c>
      <c r="O15" s="350" t="str">
        <f>IF(入力!F19="","",入力!F19)</f>
        <v/>
      </c>
      <c r="P15" s="350"/>
      <c r="Q15" s="350"/>
      <c r="R15" s="350"/>
      <c r="S15" s="350"/>
      <c r="T15" s="350"/>
      <c r="U15" s="350"/>
      <c r="V15" s="351"/>
      <c r="W15" s="5" t="s">
        <v>35</v>
      </c>
      <c r="X15" s="350" t="str">
        <f>IF(入力!G19="","",入力!G19)</f>
        <v/>
      </c>
      <c r="Y15" s="350"/>
      <c r="Z15" s="350"/>
      <c r="AA15" s="350"/>
      <c r="AB15" s="350"/>
      <c r="AC15" s="350"/>
      <c r="AD15" s="350"/>
      <c r="AE15" s="356"/>
      <c r="AF15" s="283"/>
      <c r="AG15" s="284"/>
      <c r="AH15" s="298"/>
      <c r="AI15" s="283" t="str">
        <f t="shared" si="0"/>
        <v/>
      </c>
      <c r="AJ15" s="284" t="str">
        <f t="shared" si="0"/>
        <v/>
      </c>
      <c r="AK15" s="285" t="str">
        <f t="shared" si="0"/>
        <v/>
      </c>
      <c r="AL15" s="216" t="str">
        <f t="shared" si="1"/>
        <v/>
      </c>
      <c r="AM15" s="225" t="str">
        <f t="shared" si="2"/>
        <v/>
      </c>
      <c r="AN15" s="216" t="str">
        <f t="shared" si="3"/>
        <v/>
      </c>
      <c r="AO15" s="225" t="str">
        <f t="shared" si="4"/>
        <v/>
      </c>
      <c r="AP15" s="216" t="str">
        <f t="shared" si="5"/>
        <v/>
      </c>
      <c r="AQ15" s="228" t="str">
        <f t="shared" si="6"/>
        <v/>
      </c>
      <c r="AR15" s="338"/>
      <c r="AS15" s="341"/>
      <c r="AT15" s="341"/>
      <c r="AU15" s="360"/>
      <c r="AV15" s="363"/>
      <c r="AW15" s="341"/>
      <c r="AX15" s="341"/>
      <c r="AY15" s="341"/>
      <c r="AZ15" s="341"/>
      <c r="BA15" s="348"/>
      <c r="BB15" s="40"/>
    </row>
    <row r="16" spans="3:54" ht="9.9499999999999993" customHeight="1" x14ac:dyDescent="0.15">
      <c r="C16" s="234"/>
      <c r="D16" s="338"/>
      <c r="E16" s="341"/>
      <c r="F16" s="341"/>
      <c r="G16" s="341"/>
      <c r="H16" s="341"/>
      <c r="I16" s="341"/>
      <c r="J16" s="341"/>
      <c r="K16" s="341"/>
      <c r="L16" s="341"/>
      <c r="M16" s="348"/>
      <c r="N16" s="34"/>
      <c r="O16" s="352"/>
      <c r="P16" s="352"/>
      <c r="Q16" s="352"/>
      <c r="R16" s="352"/>
      <c r="S16" s="352"/>
      <c r="T16" s="352"/>
      <c r="U16" s="352"/>
      <c r="V16" s="353"/>
      <c r="W16" s="5"/>
      <c r="X16" s="352"/>
      <c r="Y16" s="352"/>
      <c r="Z16" s="352"/>
      <c r="AA16" s="352"/>
      <c r="AB16" s="352"/>
      <c r="AC16" s="352"/>
      <c r="AD16" s="352"/>
      <c r="AE16" s="357"/>
      <c r="AF16" s="283"/>
      <c r="AG16" s="284"/>
      <c r="AH16" s="298"/>
      <c r="AI16" s="283" t="str">
        <f t="shared" si="0"/>
        <v/>
      </c>
      <c r="AJ16" s="284" t="str">
        <f t="shared" si="0"/>
        <v/>
      </c>
      <c r="AK16" s="285" t="str">
        <f t="shared" si="0"/>
        <v/>
      </c>
      <c r="AL16" s="216" t="str">
        <f t="shared" si="1"/>
        <v/>
      </c>
      <c r="AM16" s="225" t="str">
        <f t="shared" si="2"/>
        <v/>
      </c>
      <c r="AN16" s="216" t="str">
        <f t="shared" si="3"/>
        <v/>
      </c>
      <c r="AO16" s="225" t="str">
        <f t="shared" si="4"/>
        <v/>
      </c>
      <c r="AP16" s="216" t="str">
        <f t="shared" si="5"/>
        <v/>
      </c>
      <c r="AQ16" s="228" t="str">
        <f t="shared" si="6"/>
        <v/>
      </c>
      <c r="AR16" s="338"/>
      <c r="AS16" s="341"/>
      <c r="AT16" s="341"/>
      <c r="AU16" s="360"/>
      <c r="AV16" s="363"/>
      <c r="AW16" s="341"/>
      <c r="AX16" s="341"/>
      <c r="AY16" s="341"/>
      <c r="AZ16" s="341"/>
      <c r="BA16" s="348"/>
      <c r="BB16" s="40"/>
    </row>
    <row r="17" spans="3:54" ht="9.9499999999999993" customHeight="1" x14ac:dyDescent="0.15">
      <c r="C17" s="234"/>
      <c r="D17" s="338"/>
      <c r="E17" s="341"/>
      <c r="F17" s="341"/>
      <c r="G17" s="341"/>
      <c r="H17" s="341"/>
      <c r="I17" s="341"/>
      <c r="J17" s="341"/>
      <c r="K17" s="341"/>
      <c r="L17" s="341"/>
      <c r="M17" s="348"/>
      <c r="N17" s="34"/>
      <c r="O17" s="352"/>
      <c r="P17" s="352"/>
      <c r="Q17" s="352"/>
      <c r="R17" s="352"/>
      <c r="S17" s="352"/>
      <c r="T17" s="352"/>
      <c r="U17" s="352"/>
      <c r="V17" s="353"/>
      <c r="W17" s="5"/>
      <c r="X17" s="352"/>
      <c r="Y17" s="352"/>
      <c r="Z17" s="352"/>
      <c r="AA17" s="352"/>
      <c r="AB17" s="352"/>
      <c r="AC17" s="352"/>
      <c r="AD17" s="352"/>
      <c r="AE17" s="357"/>
      <c r="AF17" s="283"/>
      <c r="AG17" s="284"/>
      <c r="AH17" s="298"/>
      <c r="AI17" s="283" t="str">
        <f t="shared" si="0"/>
        <v/>
      </c>
      <c r="AJ17" s="284" t="str">
        <f t="shared" si="0"/>
        <v/>
      </c>
      <c r="AK17" s="285" t="str">
        <f t="shared" si="0"/>
        <v/>
      </c>
      <c r="AL17" s="216" t="str">
        <f t="shared" si="1"/>
        <v/>
      </c>
      <c r="AM17" s="225" t="str">
        <f t="shared" si="2"/>
        <v/>
      </c>
      <c r="AN17" s="216" t="str">
        <f t="shared" si="3"/>
        <v/>
      </c>
      <c r="AO17" s="225" t="str">
        <f t="shared" si="4"/>
        <v/>
      </c>
      <c r="AP17" s="216" t="str">
        <f t="shared" si="5"/>
        <v/>
      </c>
      <c r="AQ17" s="228" t="str">
        <f t="shared" si="6"/>
        <v/>
      </c>
      <c r="AR17" s="338"/>
      <c r="AS17" s="341"/>
      <c r="AT17" s="341"/>
      <c r="AU17" s="360"/>
      <c r="AV17" s="363"/>
      <c r="AW17" s="341"/>
      <c r="AX17" s="341"/>
      <c r="AY17" s="341"/>
      <c r="AZ17" s="341"/>
      <c r="BA17" s="348"/>
      <c r="BB17" s="40"/>
    </row>
    <row r="18" spans="3:54" ht="9.9499999999999993" customHeight="1" thickBot="1" x14ac:dyDescent="0.2">
      <c r="C18" s="234"/>
      <c r="D18" s="339"/>
      <c r="E18" s="342"/>
      <c r="F18" s="342"/>
      <c r="G18" s="342"/>
      <c r="H18" s="342"/>
      <c r="I18" s="342"/>
      <c r="J18" s="342"/>
      <c r="K18" s="342"/>
      <c r="L18" s="342"/>
      <c r="M18" s="349"/>
      <c r="N18" s="41"/>
      <c r="O18" s="354"/>
      <c r="P18" s="354"/>
      <c r="Q18" s="354"/>
      <c r="R18" s="354"/>
      <c r="S18" s="354"/>
      <c r="T18" s="354"/>
      <c r="U18" s="354"/>
      <c r="V18" s="355"/>
      <c r="W18" s="7"/>
      <c r="X18" s="354"/>
      <c r="Y18" s="354"/>
      <c r="Z18" s="354"/>
      <c r="AA18" s="354"/>
      <c r="AB18" s="354"/>
      <c r="AC18" s="354"/>
      <c r="AD18" s="354"/>
      <c r="AE18" s="358"/>
      <c r="AF18" s="286"/>
      <c r="AG18" s="287"/>
      <c r="AH18" s="299"/>
      <c r="AI18" s="286" t="str">
        <f t="shared" si="0"/>
        <v/>
      </c>
      <c r="AJ18" s="287" t="str">
        <f t="shared" si="0"/>
        <v/>
      </c>
      <c r="AK18" s="288" t="str">
        <f t="shared" si="0"/>
        <v/>
      </c>
      <c r="AL18" s="217" t="str">
        <f t="shared" si="1"/>
        <v/>
      </c>
      <c r="AM18" s="226" t="str">
        <f t="shared" si="2"/>
        <v/>
      </c>
      <c r="AN18" s="217" t="str">
        <f t="shared" si="3"/>
        <v/>
      </c>
      <c r="AO18" s="226" t="str">
        <f t="shared" si="4"/>
        <v/>
      </c>
      <c r="AP18" s="217" t="str">
        <f t="shared" si="5"/>
        <v/>
      </c>
      <c r="AQ18" s="229" t="str">
        <f t="shared" si="6"/>
        <v/>
      </c>
      <c r="AR18" s="339"/>
      <c r="AS18" s="342"/>
      <c r="AT18" s="342"/>
      <c r="AU18" s="361"/>
      <c r="AV18" s="364"/>
      <c r="AW18" s="342"/>
      <c r="AX18" s="342"/>
      <c r="AY18" s="342"/>
      <c r="AZ18" s="342"/>
      <c r="BA18" s="349"/>
      <c r="BB18" s="43"/>
    </row>
    <row r="19" spans="3:54" ht="12.75" customHeight="1" x14ac:dyDescent="0.15">
      <c r="C19" s="234"/>
      <c r="D19" s="200" t="s">
        <v>37</v>
      </c>
      <c r="E19" s="201"/>
      <c r="F19" s="201"/>
      <c r="G19" s="201"/>
      <c r="H19" s="201"/>
      <c r="I19" s="201"/>
      <c r="J19" s="200" t="s">
        <v>97</v>
      </c>
      <c r="K19" s="201"/>
      <c r="L19" s="201"/>
      <c r="M19" s="201"/>
      <c r="N19" s="201"/>
      <c r="O19" s="201"/>
      <c r="P19" s="201"/>
      <c r="Q19" s="201"/>
      <c r="R19" s="202"/>
      <c r="S19" s="200" t="s">
        <v>36</v>
      </c>
      <c r="T19" s="201"/>
      <c r="U19" s="201"/>
      <c r="V19" s="201"/>
      <c r="W19" s="201"/>
      <c r="X19" s="201"/>
      <c r="Y19" s="202"/>
      <c r="Z19" s="44"/>
      <c r="AA19" s="45"/>
      <c r="AI19" s="46"/>
      <c r="AL19" s="46"/>
      <c r="AM19" s="46"/>
      <c r="AN19" s="46"/>
      <c r="AO19" s="46"/>
      <c r="AP19" s="253" t="s">
        <v>38</v>
      </c>
      <c r="AQ19" s="256" t="s">
        <v>86</v>
      </c>
      <c r="AR19" s="257"/>
      <c r="AS19" s="257"/>
      <c r="AT19" s="258"/>
      <c r="AU19" s="249" t="s">
        <v>87</v>
      </c>
      <c r="AV19" s="250"/>
      <c r="AW19" s="250"/>
      <c r="AX19" s="250"/>
      <c r="AY19" s="251"/>
      <c r="AZ19" s="250"/>
      <c r="BA19" s="252"/>
    </row>
    <row r="20" spans="3:54" ht="9.9499999999999993" customHeight="1" x14ac:dyDescent="0.15">
      <c r="C20" s="234"/>
      <c r="D20" s="308" t="s">
        <v>39</v>
      </c>
      <c r="E20" s="309"/>
      <c r="F20" s="311" t="s">
        <v>40</v>
      </c>
      <c r="G20" s="309"/>
      <c r="H20" s="277" t="s">
        <v>41</v>
      </c>
      <c r="I20" s="278"/>
      <c r="J20" s="281" t="str">
        <f>IF(入力!P19="","",IF((VALUE(TEXT(入力!P19,"yyyymmdd"))-20190501)&gt;=0,"令和",IF((VALUE(TEXT(入力!P19,"yyyymmdd"))-19890108)&gt;=0,"平成","昭和")))</f>
        <v/>
      </c>
      <c r="K20" s="218" t="str">
        <f t="shared" ref="J20:L24" si="7">IF($B20="","",IF((VALUE(TEXT($B20,"yyyymmdd"))-20190501)&gt;=0,"9 ： 令和",IF((VALUE(TEXT($B20,"yyyymmdd"))-19890108)&gt;=0,"7 ： 平成","5 ： 昭和")))</f>
        <v/>
      </c>
      <c r="L20" s="282" t="str">
        <f t="shared" si="7"/>
        <v/>
      </c>
      <c r="M20" s="215" t="str">
        <f>IF(入力!P19="","",IF((VALUE(TEXT(入力!P19,"yyyymmdd"))-20181001)&lt;0,"×",IF((VALUE(TEXT(入力!P19,"yyyymmdd")))&lt;20190501,LEFT(TEXT(入力!P19,"yyyymmdd")-19880000,1),IF((TEXT(入力!P19,"yyyymmdd")-20180000)&lt;100000,0,LEFT(TEXT(入力!P19,"yyyymmdd")-20180000,1)))))</f>
        <v/>
      </c>
      <c r="N20" s="224" t="str">
        <f>IF(入力!P19="","",IF((VALUE(TEXT(入力!P19,"yyyymmdd"))-20181001)&lt;0,"×",IF((VALUE(TEXT(入力!P19,"yyyymmdd")))&lt;20190501,MID(TEXT(入力!P19,"yyyymmdd")-19880000,2,1),IF((TEXT(入力!P19,"yyyymmdd")-20180000)&lt;100000,LEFT(TEXT(入力!P19,"yyyymmdd")-20180000,1),MID(TEXT(入力!P19,"yyyymmdd")-20180000,2,1)))))</f>
        <v/>
      </c>
      <c r="O20" s="215" t="str">
        <f>IF(入力!P19="","",IF((VALUE(TEXT(入力!P19,"yyyymmdd"))-20181001)&lt;0,"×",IF((VALUE(TEXT(入力!P19,"yyyymmdd")))&lt;20190501,MID(TEXT(入力!P19,"yyyymmdd")-19880000,3,1),IF((TEXT(入力!P19,"yyyymmdd")-20180000)&lt;100000,MID(TEXT(入力!P19,"yyyymmdd")-20180000,2,1),MID(TEXT(入力!P19,"yyyymmdd")-20180000,3,1)))))</f>
        <v/>
      </c>
      <c r="P20" s="224" t="str">
        <f>IF(入力!P19="","",IF((VALUE(TEXT(入力!P19,"yyyymmdd"))-20181001)&lt;0,"×",IF((VALUE(TEXT(入力!P19,"yyyymmdd")))&lt;20190501,MID(TEXT(入力!P19,"yyyymmdd")-19880000,4,1),IF((TEXT(入力!P19,"yyyymmdd")-20180000)&lt;100000,MID(TEXT(入力!P19,"yyyymmdd")-20180000,3,1),MID(TEXT(入力!P19,"yyyymmdd")-20180000,4,1)))))</f>
        <v/>
      </c>
      <c r="Q20" s="215" t="str">
        <f>IF(入力!P19="","",IF((VALUE(TEXT(入力!P19,"yyyymmdd"))-20181001)&lt;0,"×",IF((VALUE(TEXT(入力!P19,"yyyymmdd")))&lt;20190501,MID(TEXT(入力!P19,"yyyymmdd")-19880000,5,1),IF((TEXT(入力!P19,"yyyymmdd")-20180000)&lt;100000,MID(TEXT(入力!P19,"yyyymmdd")-20180000,4,1),MID(TEXT(入力!P19,"yyyymmdd")-20180000,5,1)))))</f>
        <v/>
      </c>
      <c r="R20" s="227" t="str">
        <f>IF(入力!P19="","",IF((VALUE(TEXT(入力!P19,"yyyymmdd"))-20181001)&lt;0,"×",IF((VALUE(TEXT(入力!P19,"yyyymmdd")))&lt;20190501,RIGHT(TEXT(入力!P19,"yyyymmdd")-19880000,1),RIGHT(TEXT(入力!P19,"yyyymmdd")-20180000,1))))</f>
        <v/>
      </c>
      <c r="S20" s="236" t="str">
        <f>IF(入力!Q19="","",LEFT(RIGHT(CONCATENATE(" ",入力!Q19),3),1))</f>
        <v/>
      </c>
      <c r="T20" s="239" t="str">
        <f>IF(入力!Q19="","",MID(RIGHT(CONCATENATE(" ",入力!Q19),3),2,1))</f>
        <v/>
      </c>
      <c r="U20" s="224" t="str">
        <f>IF(入力!Q19="","",RIGHT(RIGHT(CONCATENATE(" ",入力!Q19),3),1))</f>
        <v/>
      </c>
      <c r="V20" s="215">
        <v>0</v>
      </c>
      <c r="W20" s="239">
        <v>0</v>
      </c>
      <c r="X20" s="259">
        <v>0</v>
      </c>
      <c r="Y20" s="93"/>
      <c r="Z20" s="243"/>
      <c r="AA20" s="244"/>
      <c r="AB20" s="47"/>
      <c r="AC20" s="48"/>
      <c r="AD20" s="48"/>
      <c r="AE20" s="48"/>
      <c r="AF20" s="48"/>
      <c r="AG20" s="48"/>
      <c r="AH20" s="245"/>
      <c r="AI20" s="245"/>
      <c r="AJ20" s="48"/>
      <c r="AK20" s="48"/>
      <c r="AL20" s="262"/>
      <c r="AM20" s="262"/>
      <c r="AN20" s="47"/>
      <c r="AO20" s="47"/>
      <c r="AP20" s="254"/>
      <c r="AQ20" s="263"/>
      <c r="AR20" s="264"/>
      <c r="AS20" s="264"/>
      <c r="AT20" s="265"/>
      <c r="AU20" s="90"/>
      <c r="AV20" s="49"/>
      <c r="AW20" s="50"/>
      <c r="AX20" s="49"/>
      <c r="AY20" s="50"/>
      <c r="AZ20" s="49"/>
      <c r="BA20" s="51"/>
    </row>
    <row r="21" spans="3:54" ht="9.9499999999999993" customHeight="1" x14ac:dyDescent="0.15">
      <c r="C21" s="234"/>
      <c r="D21" s="243"/>
      <c r="E21" s="310"/>
      <c r="F21" s="312"/>
      <c r="G21" s="310"/>
      <c r="H21" s="279"/>
      <c r="I21" s="280"/>
      <c r="J21" s="283" t="str">
        <f t="shared" si="7"/>
        <v/>
      </c>
      <c r="K21" s="284" t="str">
        <f t="shared" si="7"/>
        <v/>
      </c>
      <c r="L21" s="285" t="str">
        <f t="shared" si="7"/>
        <v/>
      </c>
      <c r="M21" s="216" t="str">
        <f>IF($B21="","",IF((VALUE(TEXT($B21,"yyyymmdd"))-20181001)&lt;0,"×",IF((TEXT($B21,"yyyymmdd")-20180000)&lt;100000,0,LEFT(TEXT($B21,"yyyymmdd")-20180000,1))))</f>
        <v/>
      </c>
      <c r="N21" s="225" t="str">
        <f>IF($B21="","",IF((VALUE(TEXT($B21,"yyyymmdd"))-20181001)&lt;0,"×",IF((TEXT($B21,"yyyymmdd")-20180000)&lt;100000,LEFT(TEXT($B21,"yyyymmdd")-20180000,1),MID(TEXT($B21,"yyyymmdd")-20180000,2,1))))</f>
        <v/>
      </c>
      <c r="O21" s="216" t="str">
        <f>IF($B21="","",IF((VALUE(TEXT($B21,"yyyymmdd"))-20181001)&lt;0,"×",IF((TEXT($B21,"yyyymmdd")-20180000)&lt;100000,MID(TEXT($B21,"yyyymmdd")-20180000,2,1),MID(TEXT($B21,"yyyymmdd")-20180000,3,1))))</f>
        <v/>
      </c>
      <c r="P21" s="225" t="str">
        <f>IF($B21="","",IF((VALUE(TEXT($B21,"yyyymmdd"))-20181001)&lt;0,"×",IF((TEXT($B21,"yyyymmdd")-20180000)&lt;100000,MID(TEXT($B21,"yyyymmdd")-20180000,3,1),MID(TEXT($B21,"yyyymmdd")-20180000,4,1))))</f>
        <v/>
      </c>
      <c r="Q21" s="216" t="str">
        <f>IF($B21="","",IF((VALUE(TEXT($B21,"yyyymmdd"))-20181001)&lt;0,"×",IF((TEXT($B21,"yyyymmdd")-20180000)&lt;100000,MID(TEXT($B21,"yyyymmdd")-20180000,4,1),MID(TEXT($B21,"yyyymmdd")-20180000,5,1))))</f>
        <v/>
      </c>
      <c r="R21" s="228"/>
      <c r="S21" s="237"/>
      <c r="T21" s="240"/>
      <c r="U21" s="225"/>
      <c r="V21" s="216"/>
      <c r="W21" s="240"/>
      <c r="X21" s="260"/>
      <c r="Y21" s="94"/>
      <c r="Z21" s="243"/>
      <c r="AA21" s="244"/>
      <c r="AB21" s="48"/>
      <c r="AC21" s="48"/>
      <c r="AD21" s="48"/>
      <c r="AE21" s="48"/>
      <c r="AF21" s="48"/>
      <c r="AG21" s="48"/>
      <c r="AH21" s="48"/>
      <c r="AI21" s="47"/>
      <c r="AJ21" s="48"/>
      <c r="AK21" s="48"/>
      <c r="AL21" s="262"/>
      <c r="AM21" s="262"/>
      <c r="AN21" s="47"/>
      <c r="AO21" s="47"/>
      <c r="AP21" s="254"/>
      <c r="AQ21" s="266"/>
      <c r="AR21" s="267"/>
      <c r="AS21" s="267"/>
      <c r="AT21" s="268"/>
      <c r="AU21" s="91"/>
      <c r="AV21" s="52"/>
      <c r="AW21" s="53"/>
      <c r="AX21" s="52"/>
      <c r="AY21" s="53"/>
      <c r="AZ21" s="52"/>
      <c r="BA21" s="54"/>
    </row>
    <row r="22" spans="3:54" ht="9.9499999999999993" customHeight="1" x14ac:dyDescent="0.15">
      <c r="C22" s="234"/>
      <c r="D22" s="243"/>
      <c r="E22" s="310"/>
      <c r="F22" s="312"/>
      <c r="G22" s="310"/>
      <c r="H22" s="279"/>
      <c r="I22" s="280"/>
      <c r="J22" s="283" t="str">
        <f t="shared" si="7"/>
        <v/>
      </c>
      <c r="K22" s="284" t="str">
        <f t="shared" si="7"/>
        <v/>
      </c>
      <c r="L22" s="285" t="str">
        <f t="shared" si="7"/>
        <v/>
      </c>
      <c r="M22" s="216" t="str">
        <f>IF($B22="","",IF((VALUE(TEXT($B22,"yyyymmdd"))-20181001)&lt;0,"×",IF((TEXT($B22,"yyyymmdd")-20180000)&lt;100000,0,LEFT(TEXT($B22,"yyyymmdd")-20180000,1))))</f>
        <v/>
      </c>
      <c r="N22" s="225" t="str">
        <f>IF($B22="","",IF((VALUE(TEXT($B22,"yyyymmdd"))-20181001)&lt;0,"×",IF((TEXT($B22,"yyyymmdd")-20180000)&lt;100000,LEFT(TEXT($B22,"yyyymmdd")-20180000,1),MID(TEXT($B22,"yyyymmdd")-20180000,2,1))))</f>
        <v/>
      </c>
      <c r="O22" s="216" t="str">
        <f>IF($B22="","",IF((VALUE(TEXT($B22,"yyyymmdd"))-20181001)&lt;0,"×",IF((TEXT($B22,"yyyymmdd")-20180000)&lt;100000,MID(TEXT($B22,"yyyymmdd")-20180000,2,1),MID(TEXT($B22,"yyyymmdd")-20180000,3,1))))</f>
        <v/>
      </c>
      <c r="P22" s="225" t="str">
        <f>IF($B22="","",IF((VALUE(TEXT($B22,"yyyymmdd"))-20181001)&lt;0,"×",IF((TEXT($B22,"yyyymmdd")-20180000)&lt;100000,MID(TEXT($B22,"yyyymmdd")-20180000,3,1),MID(TEXT($B22,"yyyymmdd")-20180000,4,1))))</f>
        <v/>
      </c>
      <c r="Q22" s="216" t="str">
        <f>IF($B22="","",IF((VALUE(TEXT($B22,"yyyymmdd"))-20181001)&lt;0,"×",IF((TEXT($B22,"yyyymmdd")-20180000)&lt;100000,MID(TEXT($B22,"yyyymmdd")-20180000,4,1),MID(TEXT($B22,"yyyymmdd")-20180000,5,1))))</f>
        <v/>
      </c>
      <c r="R22" s="228"/>
      <c r="S22" s="237"/>
      <c r="T22" s="240"/>
      <c r="U22" s="225"/>
      <c r="V22" s="216"/>
      <c r="W22" s="240"/>
      <c r="X22" s="260"/>
      <c r="Y22" s="94"/>
      <c r="Z22" s="243"/>
      <c r="AA22" s="244"/>
      <c r="AB22" s="48"/>
      <c r="AC22" s="48"/>
      <c r="AD22" s="48"/>
      <c r="AE22" s="48"/>
      <c r="AF22" s="48"/>
      <c r="AG22" s="48"/>
      <c r="AH22" s="48"/>
      <c r="AI22" s="47"/>
      <c r="AJ22" s="48"/>
      <c r="AK22" s="48"/>
      <c r="AL22" s="47"/>
      <c r="AM22" s="47"/>
      <c r="AN22" s="47"/>
      <c r="AO22" s="47"/>
      <c r="AP22" s="254"/>
      <c r="AQ22" s="266"/>
      <c r="AR22" s="267"/>
      <c r="AS22" s="267"/>
      <c r="AT22" s="268"/>
      <c r="AU22" s="91"/>
      <c r="AV22" s="52"/>
      <c r="AW22" s="53"/>
      <c r="AX22" s="52"/>
      <c r="AY22" s="53"/>
      <c r="AZ22" s="52"/>
      <c r="BA22" s="54"/>
    </row>
    <row r="23" spans="3:54" ht="9.9499999999999993" customHeight="1" x14ac:dyDescent="0.15">
      <c r="C23" s="234"/>
      <c r="D23" s="300" t="s">
        <v>82</v>
      </c>
      <c r="E23" s="301"/>
      <c r="F23" s="304" t="s">
        <v>83</v>
      </c>
      <c r="G23" s="301"/>
      <c r="H23" s="304" t="s">
        <v>84</v>
      </c>
      <c r="I23" s="306"/>
      <c r="J23" s="283" t="str">
        <f t="shared" si="7"/>
        <v/>
      </c>
      <c r="K23" s="284" t="str">
        <f t="shared" si="7"/>
        <v/>
      </c>
      <c r="L23" s="285" t="str">
        <f t="shared" si="7"/>
        <v/>
      </c>
      <c r="M23" s="216" t="str">
        <f>IF($B23="","",IF((VALUE(TEXT($B23,"yyyymmdd"))-20181001)&lt;0,"×",IF((TEXT($B23,"yyyymmdd")-20180000)&lt;100000,0,LEFT(TEXT($B23,"yyyymmdd")-20180000,1))))</f>
        <v/>
      </c>
      <c r="N23" s="225" t="str">
        <f>IF($B23="","",IF((VALUE(TEXT($B23,"yyyymmdd"))-20181001)&lt;0,"×",IF((TEXT($B23,"yyyymmdd")-20180000)&lt;100000,LEFT(TEXT($B23,"yyyymmdd")-20180000,1),MID(TEXT($B23,"yyyymmdd")-20180000,2,1))))</f>
        <v/>
      </c>
      <c r="O23" s="216" t="str">
        <f>IF($B23="","",IF((VALUE(TEXT($B23,"yyyymmdd"))-20181001)&lt;0,"×",IF((TEXT($B23,"yyyymmdd")-20180000)&lt;100000,MID(TEXT($B23,"yyyymmdd")-20180000,2,1),MID(TEXT($B23,"yyyymmdd")-20180000,3,1))))</f>
        <v/>
      </c>
      <c r="P23" s="225" t="str">
        <f>IF($B23="","",IF((VALUE(TEXT($B23,"yyyymmdd"))-20181001)&lt;0,"×",IF((TEXT($B23,"yyyymmdd")-20180000)&lt;100000,MID(TEXT($B23,"yyyymmdd")-20180000,3,1),MID(TEXT($B23,"yyyymmdd")-20180000,4,1))))</f>
        <v/>
      </c>
      <c r="Q23" s="216" t="str">
        <f>IF($B23="","",IF((VALUE(TEXT($B23,"yyyymmdd"))-20181001)&lt;0,"×",IF((TEXT($B23,"yyyymmdd")-20180000)&lt;100000,MID(TEXT($B23,"yyyymmdd")-20180000,4,1),MID(TEXT($B23,"yyyymmdd")-20180000,5,1))))</f>
        <v/>
      </c>
      <c r="R23" s="228"/>
      <c r="S23" s="237"/>
      <c r="T23" s="240"/>
      <c r="U23" s="225"/>
      <c r="V23" s="216"/>
      <c r="W23" s="240"/>
      <c r="X23" s="260"/>
      <c r="Y23" s="272" t="s">
        <v>42</v>
      </c>
      <c r="Z23" s="246"/>
      <c r="AA23" s="247"/>
      <c r="AB23" s="48"/>
      <c r="AC23" s="48"/>
      <c r="AD23" s="48"/>
      <c r="AE23" s="48"/>
      <c r="AF23" s="48"/>
      <c r="AG23" s="48"/>
      <c r="AH23" s="55"/>
      <c r="AI23" s="55"/>
      <c r="AJ23" s="48"/>
      <c r="AK23" s="48"/>
      <c r="AL23" s="55"/>
      <c r="AM23" s="55"/>
      <c r="AN23" s="55"/>
      <c r="AO23" s="55"/>
      <c r="AP23" s="254"/>
      <c r="AQ23" s="266"/>
      <c r="AR23" s="267"/>
      <c r="AS23" s="267"/>
      <c r="AT23" s="268"/>
      <c r="AU23" s="56"/>
      <c r="AV23" s="57"/>
      <c r="AW23" s="58"/>
      <c r="AX23" s="57"/>
      <c r="AY23" s="58"/>
      <c r="AZ23" s="57"/>
      <c r="BA23" s="54"/>
    </row>
    <row r="24" spans="3:54" ht="9.9499999999999993" customHeight="1" thickBot="1" x14ac:dyDescent="0.2">
      <c r="C24" s="235"/>
      <c r="D24" s="302"/>
      <c r="E24" s="303"/>
      <c r="F24" s="305"/>
      <c r="G24" s="303"/>
      <c r="H24" s="305"/>
      <c r="I24" s="307"/>
      <c r="J24" s="286" t="str">
        <f t="shared" si="7"/>
        <v/>
      </c>
      <c r="K24" s="287" t="str">
        <f t="shared" si="7"/>
        <v/>
      </c>
      <c r="L24" s="288" t="str">
        <f t="shared" si="7"/>
        <v/>
      </c>
      <c r="M24" s="217" t="str">
        <f>IF($B24="","",IF((VALUE(TEXT($B24,"yyyymmdd"))-20181001)&lt;0,"×",IF((TEXT($B24,"yyyymmdd")-20180000)&lt;100000,0,LEFT(TEXT($B24,"yyyymmdd")-20180000,1))))</f>
        <v/>
      </c>
      <c r="N24" s="226" t="str">
        <f>IF($B24="","",IF((VALUE(TEXT($B24,"yyyymmdd"))-20181001)&lt;0,"×",IF((TEXT($B24,"yyyymmdd")-20180000)&lt;100000,LEFT(TEXT($B24,"yyyymmdd")-20180000,1),MID(TEXT($B24,"yyyymmdd")-20180000,2,1))))</f>
        <v/>
      </c>
      <c r="O24" s="217" t="str">
        <f>IF($B24="","",IF((VALUE(TEXT($B24,"yyyymmdd"))-20181001)&lt;0,"×",IF((TEXT($B24,"yyyymmdd")-20180000)&lt;100000,MID(TEXT($B24,"yyyymmdd")-20180000,2,1),MID(TEXT($B24,"yyyymmdd")-20180000,3,1))))</f>
        <v/>
      </c>
      <c r="P24" s="226" t="str">
        <f>IF($B24="","",IF((VALUE(TEXT($B24,"yyyymmdd"))-20181001)&lt;0,"×",IF((TEXT($B24,"yyyymmdd")-20180000)&lt;100000,MID(TEXT($B24,"yyyymmdd")-20180000,3,1),MID(TEXT($B24,"yyyymmdd")-20180000,4,1))))</f>
        <v/>
      </c>
      <c r="Q24" s="217" t="str">
        <f>IF($B24="","",IF((VALUE(TEXT($B24,"yyyymmdd"))-20181001)&lt;0,"×",IF((TEXT($B24,"yyyymmdd")-20180000)&lt;100000,MID(TEXT($B24,"yyyymmdd")-20180000,4,1),MID(TEXT($B24,"yyyymmdd")-20180000,5,1))))</f>
        <v/>
      </c>
      <c r="R24" s="229"/>
      <c r="S24" s="238"/>
      <c r="T24" s="241"/>
      <c r="U24" s="226"/>
      <c r="V24" s="217"/>
      <c r="W24" s="241"/>
      <c r="X24" s="261"/>
      <c r="Y24" s="273"/>
      <c r="Z24" s="248"/>
      <c r="AA24" s="247"/>
      <c r="AB24" s="48"/>
      <c r="AC24" s="48"/>
      <c r="AD24" s="48"/>
      <c r="AE24" s="48"/>
      <c r="AF24" s="48"/>
      <c r="AG24" s="48"/>
      <c r="AH24" s="55"/>
      <c r="AI24" s="55"/>
      <c r="AJ24" s="48"/>
      <c r="AK24" s="48"/>
      <c r="AL24" s="55"/>
      <c r="AM24" s="55"/>
      <c r="AN24" s="55"/>
      <c r="AO24" s="55"/>
      <c r="AP24" s="255"/>
      <c r="AQ24" s="269"/>
      <c r="AR24" s="270"/>
      <c r="AS24" s="270"/>
      <c r="AT24" s="271"/>
      <c r="AU24" s="59"/>
      <c r="AV24" s="60"/>
      <c r="AW24" s="61"/>
      <c r="AX24" s="60"/>
      <c r="AY24" s="61"/>
      <c r="AZ24" s="60"/>
      <c r="BA24" s="62"/>
    </row>
    <row r="25" spans="3:54" ht="5.0999999999999996" customHeight="1" thickBot="1" x14ac:dyDescent="0.2">
      <c r="C25" s="63"/>
      <c r="D25" s="64"/>
      <c r="E25" s="64"/>
      <c r="F25" s="64"/>
      <c r="G25" s="65"/>
      <c r="H25" s="66"/>
      <c r="I25" s="67"/>
      <c r="J25" s="67"/>
      <c r="K25" s="68"/>
      <c r="L25" s="68"/>
      <c r="M25" s="65"/>
      <c r="N25" s="65"/>
      <c r="O25" s="65"/>
      <c r="P25" s="65"/>
      <c r="Q25" s="65"/>
      <c r="R25" s="65"/>
      <c r="S25" s="69"/>
      <c r="T25" s="70"/>
      <c r="U25" s="70"/>
      <c r="V25" s="70"/>
      <c r="W25" s="70"/>
      <c r="X25" s="70"/>
      <c r="Y25" s="70"/>
      <c r="Z25" s="70"/>
      <c r="AA25" s="70"/>
      <c r="AB25" s="71"/>
      <c r="AC25" s="71"/>
      <c r="AD25" s="71"/>
      <c r="AE25" s="71"/>
      <c r="AF25" s="71"/>
      <c r="AG25" s="71"/>
      <c r="AH25" s="72"/>
      <c r="AI25" s="72"/>
      <c r="AJ25" s="72"/>
      <c r="AK25" s="72"/>
      <c r="AL25" s="72"/>
      <c r="AM25" s="72"/>
      <c r="AN25" s="73"/>
      <c r="AO25" s="74"/>
      <c r="AP25" s="74"/>
      <c r="AQ25" s="74"/>
      <c r="AR25" s="74"/>
      <c r="AS25" s="74"/>
      <c r="AT25" s="74"/>
      <c r="AU25" s="72"/>
      <c r="AV25" s="75"/>
      <c r="AW25" s="75"/>
      <c r="AX25" s="75"/>
      <c r="AY25" s="75"/>
      <c r="AZ25" s="75"/>
      <c r="BA25" s="75"/>
    </row>
    <row r="26" spans="3:54" ht="12.75" customHeight="1" x14ac:dyDescent="0.15">
      <c r="C26" s="32" t="s">
        <v>85</v>
      </c>
      <c r="D26" s="230" t="s">
        <v>28</v>
      </c>
      <c r="E26" s="231"/>
      <c r="F26" s="231"/>
      <c r="G26" s="231"/>
      <c r="H26" s="231"/>
      <c r="I26" s="231"/>
      <c r="J26" s="231"/>
      <c r="K26" s="231"/>
      <c r="L26" s="231"/>
      <c r="M26" s="232"/>
      <c r="N26" s="200" t="s">
        <v>29</v>
      </c>
      <c r="O26" s="201"/>
      <c r="P26" s="201"/>
      <c r="Q26" s="201"/>
      <c r="R26" s="201"/>
      <c r="S26" s="201"/>
      <c r="T26" s="201"/>
      <c r="U26" s="201"/>
      <c r="V26" s="201"/>
      <c r="W26" s="201"/>
      <c r="X26" s="201"/>
      <c r="Y26" s="201"/>
      <c r="Z26" s="201"/>
      <c r="AA26" s="201"/>
      <c r="AB26" s="201"/>
      <c r="AC26" s="201"/>
      <c r="AD26" s="201"/>
      <c r="AE26" s="202"/>
      <c r="AF26" s="313" t="s">
        <v>31</v>
      </c>
      <c r="AG26" s="314"/>
      <c r="AH26" s="315"/>
      <c r="AI26" s="200" t="s">
        <v>30</v>
      </c>
      <c r="AJ26" s="201"/>
      <c r="AK26" s="201"/>
      <c r="AL26" s="201"/>
      <c r="AM26" s="201"/>
      <c r="AN26" s="201"/>
      <c r="AO26" s="201"/>
      <c r="AP26" s="201"/>
      <c r="AQ26" s="202"/>
      <c r="AR26" s="230" t="s">
        <v>32</v>
      </c>
      <c r="AS26" s="231"/>
      <c r="AT26" s="231"/>
      <c r="AU26" s="231"/>
      <c r="AV26" s="231"/>
      <c r="AW26" s="231"/>
      <c r="AX26" s="231"/>
      <c r="AY26" s="231"/>
      <c r="AZ26" s="231"/>
      <c r="BA26" s="232"/>
      <c r="BB26" s="33"/>
    </row>
    <row r="27" spans="3:54" ht="9.9499999999999993" customHeight="1" x14ac:dyDescent="0.15">
      <c r="C27" s="233">
        <v>6</v>
      </c>
      <c r="D27" s="337" t="str">
        <f>IF(入力!$E20="","",LEFT(RIGHT(CONCATENATE("          ",入力!$E20),10),1))</f>
        <v/>
      </c>
      <c r="E27" s="340" t="str">
        <f>IF(入力!$E20="","",MID(RIGHT(CONCATENATE("          ",入力!$E20),10),2,1))</f>
        <v/>
      </c>
      <c r="F27" s="340" t="str">
        <f>IF(入力!$E20="","",MID(RIGHT(CONCATENATE("          ",入力!$E20),10),3,1))</f>
        <v/>
      </c>
      <c r="G27" s="340" t="str">
        <f>IF(入力!$E20="","",MID(RIGHT(CONCATENATE("          ",入力!$E20),10),4,1))</f>
        <v/>
      </c>
      <c r="H27" s="340" t="str">
        <f>IF(入力!$E20="","",MID(RIGHT(CONCATENATE("          ",入力!$E20),10),5,1))</f>
        <v/>
      </c>
      <c r="I27" s="340" t="str">
        <f>IF(入力!$E20="","",MID(RIGHT(CONCATENATE("          ",入力!$E20),10),6,1))</f>
        <v/>
      </c>
      <c r="J27" s="340" t="str">
        <f>IF(入力!$E20="","",MID(RIGHT(CONCATENATE("          ",入力!$E20),10),7,1))</f>
        <v/>
      </c>
      <c r="K27" s="340" t="str">
        <f>IF(入力!$E20="","",MID(RIGHT(CONCATENATE("          ",入力!$E20),10),8,1))</f>
        <v/>
      </c>
      <c r="L27" s="340" t="str">
        <f>IF(入力!$E20="","",MID(RIGHT(CONCATENATE("          ",入力!$E20),10),9,1))</f>
        <v/>
      </c>
      <c r="M27" s="347" t="str">
        <f>IF(入力!$E20="","",RIGHT(RIGHT(CONCATENATE("          ",入力!$E20),10),1))</f>
        <v/>
      </c>
      <c r="N27" s="34" t="s">
        <v>33</v>
      </c>
      <c r="O27" s="343" t="str">
        <f>IF(入力!$H20="","",入力!$H20)</f>
        <v/>
      </c>
      <c r="P27" s="343"/>
      <c r="Q27" s="343"/>
      <c r="R27" s="343"/>
      <c r="S27" s="343"/>
      <c r="T27" s="343"/>
      <c r="U27" s="343"/>
      <c r="V27" s="365"/>
      <c r="W27" s="2"/>
      <c r="X27" s="343" t="str">
        <f>IF(入力!$I20="","",入力!$I20)</f>
        <v/>
      </c>
      <c r="Y27" s="343"/>
      <c r="Z27" s="343"/>
      <c r="AA27" s="343"/>
      <c r="AB27" s="343"/>
      <c r="AC27" s="343"/>
      <c r="AD27" s="343"/>
      <c r="AE27" s="344"/>
      <c r="AF27" s="281" t="str">
        <f>IF(入力!J20="","",IF(入力!J20="男","5 ：男",IF(入力!J20="女","6 ：女","error")))</f>
        <v/>
      </c>
      <c r="AG27" s="218"/>
      <c r="AH27" s="222"/>
      <c r="AI27" s="281" t="str">
        <f>IF(入力!K20="","",IF((VALUE(TEXT(入力!K20,"yyyymmdd"))-20190501)&gt;=0,"令和",IF((VALUE(TEXT(入力!K20,"yyyymmdd"))-19890108)&gt;=0,"平成","昭和")))</f>
        <v/>
      </c>
      <c r="AJ27" s="218" t="str">
        <f t="shared" ref="AI27:AK32" si="8">IF($B27="","",IF((VALUE(TEXT($B27,"yyyymmdd"))-20190501)&gt;=0,"9 ： 令和",IF((VALUE(TEXT($B27,"yyyymmdd"))-19890108)&gt;=0,"7 ： 平成","5 ： 昭和")))</f>
        <v/>
      </c>
      <c r="AK27" s="282" t="str">
        <f t="shared" si="8"/>
        <v/>
      </c>
      <c r="AL27" s="215" t="str">
        <f>IF(入力!K20="","",IF((VALUE(TEXT(入力!K20,"yyyymmdd"))-20190501)&lt;0,LEFT(IF((VALUE(TEXT(入力!K20,"yyyymmdd"))-19890108)&gt;=0,RIGHT(CONCATENATE("0",TEXT(入力!K20,"yyyymmdd")-19880000),6),TEXT(入力!K20,"yyyymmdd")-19250000),1),IF((TEXT(入力!K20,"yyyymmdd")-20180000)&lt;100000,0,LEFT(TEXT(入力!K20,"yyyymmdd")-20180000,1))))</f>
        <v/>
      </c>
      <c r="AM27" s="224" t="str">
        <f>IF(入力!K20="","",IF((VALUE(TEXT(入力!K20,"yyyymmdd"))-20190501)&lt;0,MID(IF((VALUE(TEXT(入力!K20,"yyyymmdd"))-19890108)&gt;=0,RIGHT(CONCATENATE("0",TEXT(入力!K20,"yyyymmdd")-19880000),6),TEXT(入力!K20,"yyyymmdd")-19250000),2,1),IF((TEXT(入力!K20,"yyyymmdd")-20180000)&lt;100000,LEFT(TEXT(入力!K20,"yyyymmdd")-20180000,1),MID(TEXT(入力!K20,"yyyymmdd")-20180000,2,1))))</f>
        <v/>
      </c>
      <c r="AN27" s="215" t="str">
        <f>IF(入力!K20="","",IF((VALUE(TEXT(入力!K20,"yyyymmdd"))-20190501)&lt;0,MID(IF((VALUE(TEXT(入力!K20,"yyyymmdd"))-19890108)&gt;=0,RIGHT(CONCATENATE("0",TEXT(入力!K20,"yyyymmdd")-19880000),6),TEXT(入力!K20,"yyyymmdd")-19250000),3,1),IF((TEXT(入力!K20,"yyyymmdd")-20180000)&lt;100000,MID(TEXT(入力!K20,"yyyymmdd")-20180000,2,1),MID(TEXT(入力!K20,"yyyymmdd")-20180000,3,1))))</f>
        <v/>
      </c>
      <c r="AO27" s="224" t="str">
        <f>IF(入力!K20="","",IF((VALUE(TEXT(入力!K20,"yyyymmdd"))-20190501)&lt;0,MID(IF((VALUE(TEXT(入力!K20,"yyyymmdd"))-19890108)&gt;=0,RIGHT(CONCATENATE("0",TEXT(入力!K20,"yyyymmdd")-19880000),6),TEXT(入力!K20,"yyyymmdd")-19250000),4,1),IF((TEXT(入力!K20,"yyyymmdd")-20180000)&lt;100000,MID(TEXT(入力!K20,"yyyymmdd")-20180000,3,1),MID(TEXT(入力!K20,"yyyymmdd")-20180000,4,1))))</f>
        <v/>
      </c>
      <c r="AP27" s="215" t="str">
        <f>IF(入力!K20="","",IF((VALUE(TEXT(入力!K20,"yyyymmdd"))-20190501)&lt;0,MID(IF((VALUE(TEXT(入力!K20,"yyyymmdd"))-19890108)&gt;=0,RIGHT(CONCATENATE("0",TEXT(入力!K20,"yyyymmdd")-19880000),6),TEXT(入力!K20,"yyyymmdd")-19250000),5,1),IF((TEXT(入力!K20,"yyyymmdd")-20180000)&lt;100000,MID(TEXT(入力!K20,"yyyymmdd")-20180000,4,1),MID(TEXT(入力!K20,"yyyymmdd")-20180000,5,1))))</f>
        <v/>
      </c>
      <c r="AQ27" s="227" t="str">
        <f>IF(入力!K20="","",IF((VALUE(TEXT(入力!K20,"yyyymmdd"))-20190501)&lt;0,RIGHT(IF((VALUE(TEXT(入力!K20,"yyyymmdd"))-19890108)&gt;=0,RIGHT(CONCATENATE("0",TEXT(入力!K20,"yyyymmdd")-19880000),6),TEXT(入力!K20,"yyyymmdd")-19250000),1),RIGHT(TEXT(入力!K20,"yyyymmdd")-20180000,1)))</f>
        <v/>
      </c>
      <c r="AR27" s="337" t="str">
        <f>IF(入力!$L20="","",LEFT(入力!$L20,1))</f>
        <v/>
      </c>
      <c r="AS27" s="340" t="str">
        <f>IF(入力!$L20="","",MID(入力!$L20,2,1))</f>
        <v/>
      </c>
      <c r="AT27" s="340" t="str">
        <f>IF(入力!$L20="","",MID(入力!$L20,3,1))</f>
        <v/>
      </c>
      <c r="AU27" s="359" t="str">
        <f>IF(入力!$L20="","",RIGHT(入力!$L20,1))</f>
        <v/>
      </c>
      <c r="AV27" s="362" t="str">
        <f>IF(入力!$N20="","",LEFT(入力!$N20,1))</f>
        <v/>
      </c>
      <c r="AW27" s="340" t="str">
        <f>IF(入力!$N20="","",MID(入力!$N20,2,1))</f>
        <v/>
      </c>
      <c r="AX27" s="340" t="str">
        <f>IF(入力!$N20="","",MID(入力!$N20,3,1))</f>
        <v/>
      </c>
      <c r="AY27" s="340" t="str">
        <f>IF(入力!$N20="","",MID(入力!$N20,4,1))</f>
        <v/>
      </c>
      <c r="AZ27" s="340" t="str">
        <f>IF(入力!$N20="","",MID(入力!$N20,5,1))</f>
        <v/>
      </c>
      <c r="BA27" s="347" t="str">
        <f>IF(入力!$N20="","",RIGHT(入力!$N20,1))</f>
        <v/>
      </c>
      <c r="BB27" s="36"/>
    </row>
    <row r="28" spans="3:54" ht="9.9499999999999993" customHeight="1" x14ac:dyDescent="0.15">
      <c r="C28" s="234"/>
      <c r="D28" s="338"/>
      <c r="E28" s="341"/>
      <c r="F28" s="341"/>
      <c r="G28" s="341"/>
      <c r="H28" s="341"/>
      <c r="I28" s="341"/>
      <c r="J28" s="341"/>
      <c r="K28" s="341"/>
      <c r="L28" s="341"/>
      <c r="M28" s="348"/>
      <c r="N28" s="37"/>
      <c r="O28" s="345"/>
      <c r="P28" s="345"/>
      <c r="Q28" s="345"/>
      <c r="R28" s="345"/>
      <c r="S28" s="345"/>
      <c r="T28" s="345"/>
      <c r="U28" s="345"/>
      <c r="V28" s="366"/>
      <c r="W28" s="4"/>
      <c r="X28" s="345"/>
      <c r="Y28" s="345"/>
      <c r="Z28" s="345"/>
      <c r="AA28" s="345"/>
      <c r="AB28" s="345"/>
      <c r="AC28" s="345"/>
      <c r="AD28" s="345"/>
      <c r="AE28" s="346"/>
      <c r="AF28" s="283"/>
      <c r="AG28" s="284"/>
      <c r="AH28" s="298"/>
      <c r="AI28" s="283" t="str">
        <f t="shared" si="8"/>
        <v/>
      </c>
      <c r="AJ28" s="284" t="str">
        <f t="shared" si="8"/>
        <v/>
      </c>
      <c r="AK28" s="285" t="str">
        <f t="shared" si="8"/>
        <v/>
      </c>
      <c r="AL28" s="216" t="str">
        <f t="shared" ref="AL28:AL32" si="9">IF($B28="","",IF((VALUE(TEXT(AK28,"yyyymmdd"))-20190501)&lt;0,LEFT(IF((VALUE(TEXT(AK28,"yyyymmdd"))-19890108)&gt;=0,RIGHT(CONCATENATE("0",TEXT($B28,"yyyymmdd")-19880000),6),TEXT($B28,"yyyymmdd")-19250000),1),IF((TEXT($B28,"yyyymmdd")-20180000)&lt;100000,0,LEFT(TEXT($B28,"yyyymmdd")-20180000,1))))</f>
        <v/>
      </c>
      <c r="AM28" s="225" t="str">
        <f t="shared" ref="AM28:AM32" si="10">IF($B28="","",IF((VALUE(TEXT(AK28,"yyyymmdd"))-20190501)&lt;0,MID(IF((VALUE(TEXT($B28,"yyyymmdd"))-19890108)&gt;=0,RIGHT(CONCATENATE("0",TEXT($B28,"yyyymmdd")-19880000),6),TEXT($B28,"yyyymmdd")-19250000),2,1),IF((TEXT($B28,"yyyymmdd")-20180000)&lt;100000,LEFT(TEXT($B28,"yyyymmdd")-20180000,1),MID(TEXT($B28,"yyyymmdd")-20180000,2,1))))</f>
        <v/>
      </c>
      <c r="AN28" s="216" t="str">
        <f t="shared" ref="AN28:AN32" si="11">IF($B28="","",IF((VALUE(TEXT(AK28,"yyyymmdd"))-20190501)&lt;0,MID(IF((VALUE(TEXT($B28,"yyyymmdd"))-19890108)&gt;=0,RIGHT(CONCATENATE("0",TEXT($B28,"yyyymmdd")-19880000),6),TEXT($B28,"yyyymmdd")-19250000),3,1),IF((TEXT($B28,"yyyymmdd")-20180000)&lt;100000,MID(TEXT($B28,"yyyymmdd")-20180000,2,1),MID(TEXT($B28,"yyyymmdd")-20180000,3,1))))</f>
        <v/>
      </c>
      <c r="AO28" s="225" t="str">
        <f t="shared" ref="AO28:AO32" si="12">IF($B28="","",IF((VALUE(TEXT(AK28,"yyyymmdd"))-20190501)&lt;0,MID(IF((VALUE(TEXT($B28,"yyyymmdd"))-19890108)&gt;=0,RIGHT(CONCATENATE("0",TEXT($B28,"yyyymmdd")-19880000),6),TEXT($B28,"yyyymmdd")-19250000),4,1),IF((TEXT($B28,"yyyymmdd")-20180000)&lt;100000,MID(TEXT($B28,"yyyymmdd")-20180000,3,1),MID(TEXT($B28,"yyyymmdd")-20180000,4,1))))</f>
        <v/>
      </c>
      <c r="AP28" s="216" t="str">
        <f t="shared" ref="AP28:AP32" si="13">IF($B28="","",IF((VALUE(TEXT(AK28,"yyyymmdd"))-20190501)&lt;0,MID(IF((VALUE(TEXT($B28,"yyyymmdd"))-19890108)&gt;=0,RIGHT(CONCATENATE("0",TEXT($B28,"yyyymmdd")-19880000),6),TEXT($B28,"yyyymmdd")-19250000),5,1),IF((TEXT($B28,"yyyymmdd")-20180000)&lt;100000,MID(TEXT($B28,"yyyymmdd")-20180000,4,1),MID(TEXT($B28,"yyyymmdd")-20180000,5,1))))</f>
        <v/>
      </c>
      <c r="AQ28" s="228" t="str">
        <f t="shared" ref="AQ28:AQ32" si="14">IF($B28="","",IF((VALUE(TEXT(AK28,"yyyymmdd"))-20190501)&lt;0,RIGHT(IF((VALUE(TEXT($B28,"yyyymmdd"))-19890108)&gt;=0,RIGHT(CONCATENATE("0",TEXT($B28,"yyyymmdd")-19880000),6),TEXT($B28,"yyyymmdd")-19250000),1),RIGHT(TEXT($B28,"yyyymmdd")-20180000,1)))</f>
        <v/>
      </c>
      <c r="AR28" s="338"/>
      <c r="AS28" s="341"/>
      <c r="AT28" s="341"/>
      <c r="AU28" s="360"/>
      <c r="AV28" s="363"/>
      <c r="AW28" s="341"/>
      <c r="AX28" s="341"/>
      <c r="AY28" s="341"/>
      <c r="AZ28" s="341"/>
      <c r="BA28" s="348"/>
      <c r="BB28" s="36"/>
    </row>
    <row r="29" spans="3:54" ht="9.9499999999999993" customHeight="1" x14ac:dyDescent="0.15">
      <c r="C29" s="234"/>
      <c r="D29" s="338"/>
      <c r="E29" s="341"/>
      <c r="F29" s="341"/>
      <c r="G29" s="341"/>
      <c r="H29" s="341"/>
      <c r="I29" s="341"/>
      <c r="J29" s="341"/>
      <c r="K29" s="341"/>
      <c r="L29" s="341"/>
      <c r="M29" s="348"/>
      <c r="N29" s="34" t="s">
        <v>34</v>
      </c>
      <c r="O29" s="350" t="str">
        <f>IF(入力!$F20="","",入力!$F20)</f>
        <v/>
      </c>
      <c r="P29" s="350"/>
      <c r="Q29" s="350"/>
      <c r="R29" s="350"/>
      <c r="S29" s="350"/>
      <c r="T29" s="350"/>
      <c r="U29" s="350"/>
      <c r="V29" s="351"/>
      <c r="W29" s="5" t="s">
        <v>35</v>
      </c>
      <c r="X29" s="350" t="str">
        <f>IF(入力!$G20="","",入力!$G20)</f>
        <v/>
      </c>
      <c r="Y29" s="350"/>
      <c r="Z29" s="350"/>
      <c r="AA29" s="350"/>
      <c r="AB29" s="350"/>
      <c r="AC29" s="350"/>
      <c r="AD29" s="350"/>
      <c r="AE29" s="356"/>
      <c r="AF29" s="283"/>
      <c r="AG29" s="284"/>
      <c r="AH29" s="298"/>
      <c r="AI29" s="283" t="str">
        <f t="shared" si="8"/>
        <v/>
      </c>
      <c r="AJ29" s="284" t="str">
        <f t="shared" si="8"/>
        <v/>
      </c>
      <c r="AK29" s="285" t="str">
        <f t="shared" si="8"/>
        <v/>
      </c>
      <c r="AL29" s="216" t="str">
        <f t="shared" si="9"/>
        <v/>
      </c>
      <c r="AM29" s="225" t="str">
        <f t="shared" si="10"/>
        <v/>
      </c>
      <c r="AN29" s="216" t="str">
        <f t="shared" si="11"/>
        <v/>
      </c>
      <c r="AO29" s="225" t="str">
        <f t="shared" si="12"/>
        <v/>
      </c>
      <c r="AP29" s="216" t="str">
        <f t="shared" si="13"/>
        <v/>
      </c>
      <c r="AQ29" s="228" t="str">
        <f t="shared" si="14"/>
        <v/>
      </c>
      <c r="AR29" s="338"/>
      <c r="AS29" s="341"/>
      <c r="AT29" s="341"/>
      <c r="AU29" s="360"/>
      <c r="AV29" s="363"/>
      <c r="AW29" s="341"/>
      <c r="AX29" s="341"/>
      <c r="AY29" s="341"/>
      <c r="AZ29" s="341"/>
      <c r="BA29" s="348"/>
      <c r="BB29" s="40"/>
    </row>
    <row r="30" spans="3:54" ht="9.9499999999999993" customHeight="1" x14ac:dyDescent="0.15">
      <c r="C30" s="234"/>
      <c r="D30" s="338"/>
      <c r="E30" s="341"/>
      <c r="F30" s="341"/>
      <c r="G30" s="341"/>
      <c r="H30" s="341"/>
      <c r="I30" s="341"/>
      <c r="J30" s="341"/>
      <c r="K30" s="341"/>
      <c r="L30" s="341"/>
      <c r="M30" s="348"/>
      <c r="N30" s="34"/>
      <c r="O30" s="352"/>
      <c r="P30" s="352"/>
      <c r="Q30" s="352"/>
      <c r="R30" s="352"/>
      <c r="S30" s="352"/>
      <c r="T30" s="352"/>
      <c r="U30" s="352"/>
      <c r="V30" s="353"/>
      <c r="W30" s="5"/>
      <c r="X30" s="352"/>
      <c r="Y30" s="352"/>
      <c r="Z30" s="352"/>
      <c r="AA30" s="352"/>
      <c r="AB30" s="352"/>
      <c r="AC30" s="352"/>
      <c r="AD30" s="352"/>
      <c r="AE30" s="357"/>
      <c r="AF30" s="283"/>
      <c r="AG30" s="284"/>
      <c r="AH30" s="298"/>
      <c r="AI30" s="283" t="str">
        <f t="shared" si="8"/>
        <v/>
      </c>
      <c r="AJ30" s="284" t="str">
        <f t="shared" si="8"/>
        <v/>
      </c>
      <c r="AK30" s="285" t="str">
        <f t="shared" si="8"/>
        <v/>
      </c>
      <c r="AL30" s="216" t="str">
        <f t="shared" si="9"/>
        <v/>
      </c>
      <c r="AM30" s="225" t="str">
        <f t="shared" si="10"/>
        <v/>
      </c>
      <c r="AN30" s="216" t="str">
        <f t="shared" si="11"/>
        <v/>
      </c>
      <c r="AO30" s="225" t="str">
        <f t="shared" si="12"/>
        <v/>
      </c>
      <c r="AP30" s="216" t="str">
        <f t="shared" si="13"/>
        <v/>
      </c>
      <c r="AQ30" s="228" t="str">
        <f t="shared" si="14"/>
        <v/>
      </c>
      <c r="AR30" s="338"/>
      <c r="AS30" s="341"/>
      <c r="AT30" s="341"/>
      <c r="AU30" s="360"/>
      <c r="AV30" s="363"/>
      <c r="AW30" s="341"/>
      <c r="AX30" s="341"/>
      <c r="AY30" s="341"/>
      <c r="AZ30" s="341"/>
      <c r="BA30" s="348"/>
      <c r="BB30" s="40"/>
    </row>
    <row r="31" spans="3:54" ht="9.9499999999999993" customHeight="1" x14ac:dyDescent="0.15">
      <c r="C31" s="234"/>
      <c r="D31" s="338"/>
      <c r="E31" s="341"/>
      <c r="F31" s="341"/>
      <c r="G31" s="341"/>
      <c r="H31" s="341"/>
      <c r="I31" s="341"/>
      <c r="J31" s="341"/>
      <c r="K31" s="341"/>
      <c r="L31" s="341"/>
      <c r="M31" s="348"/>
      <c r="N31" s="34"/>
      <c r="O31" s="352"/>
      <c r="P31" s="352"/>
      <c r="Q31" s="352"/>
      <c r="R31" s="352"/>
      <c r="S31" s="352"/>
      <c r="T31" s="352"/>
      <c r="U31" s="352"/>
      <c r="V31" s="353"/>
      <c r="W31" s="5"/>
      <c r="X31" s="352"/>
      <c r="Y31" s="352"/>
      <c r="Z31" s="352"/>
      <c r="AA31" s="352"/>
      <c r="AB31" s="352"/>
      <c r="AC31" s="352"/>
      <c r="AD31" s="352"/>
      <c r="AE31" s="357"/>
      <c r="AF31" s="283"/>
      <c r="AG31" s="284"/>
      <c r="AH31" s="298"/>
      <c r="AI31" s="283" t="str">
        <f t="shared" si="8"/>
        <v/>
      </c>
      <c r="AJ31" s="284" t="str">
        <f t="shared" si="8"/>
        <v/>
      </c>
      <c r="AK31" s="285" t="str">
        <f t="shared" si="8"/>
        <v/>
      </c>
      <c r="AL31" s="216" t="str">
        <f t="shared" si="9"/>
        <v/>
      </c>
      <c r="AM31" s="225" t="str">
        <f t="shared" si="10"/>
        <v/>
      </c>
      <c r="AN31" s="216" t="str">
        <f t="shared" si="11"/>
        <v/>
      </c>
      <c r="AO31" s="225" t="str">
        <f t="shared" si="12"/>
        <v/>
      </c>
      <c r="AP31" s="216" t="str">
        <f t="shared" si="13"/>
        <v/>
      </c>
      <c r="AQ31" s="228" t="str">
        <f t="shared" si="14"/>
        <v/>
      </c>
      <c r="AR31" s="338"/>
      <c r="AS31" s="341"/>
      <c r="AT31" s="341"/>
      <c r="AU31" s="360"/>
      <c r="AV31" s="363"/>
      <c r="AW31" s="341"/>
      <c r="AX31" s="341"/>
      <c r="AY31" s="341"/>
      <c r="AZ31" s="341"/>
      <c r="BA31" s="348"/>
      <c r="BB31" s="40"/>
    </row>
    <row r="32" spans="3:54" ht="9.9499999999999993" customHeight="1" thickBot="1" x14ac:dyDescent="0.2">
      <c r="C32" s="234"/>
      <c r="D32" s="339"/>
      <c r="E32" s="342"/>
      <c r="F32" s="342"/>
      <c r="G32" s="342"/>
      <c r="H32" s="342"/>
      <c r="I32" s="342"/>
      <c r="J32" s="342"/>
      <c r="K32" s="342"/>
      <c r="L32" s="342"/>
      <c r="M32" s="349"/>
      <c r="N32" s="41"/>
      <c r="O32" s="354"/>
      <c r="P32" s="354"/>
      <c r="Q32" s="354"/>
      <c r="R32" s="354"/>
      <c r="S32" s="354"/>
      <c r="T32" s="354"/>
      <c r="U32" s="354"/>
      <c r="V32" s="355"/>
      <c r="W32" s="7"/>
      <c r="X32" s="354"/>
      <c r="Y32" s="354"/>
      <c r="Z32" s="354"/>
      <c r="AA32" s="354"/>
      <c r="AB32" s="354"/>
      <c r="AC32" s="354"/>
      <c r="AD32" s="354"/>
      <c r="AE32" s="358"/>
      <c r="AF32" s="286"/>
      <c r="AG32" s="287"/>
      <c r="AH32" s="299"/>
      <c r="AI32" s="286" t="str">
        <f t="shared" si="8"/>
        <v/>
      </c>
      <c r="AJ32" s="287" t="str">
        <f t="shared" si="8"/>
        <v/>
      </c>
      <c r="AK32" s="288" t="str">
        <f t="shared" si="8"/>
        <v/>
      </c>
      <c r="AL32" s="217" t="str">
        <f t="shared" si="9"/>
        <v/>
      </c>
      <c r="AM32" s="226" t="str">
        <f t="shared" si="10"/>
        <v/>
      </c>
      <c r="AN32" s="217" t="str">
        <f t="shared" si="11"/>
        <v/>
      </c>
      <c r="AO32" s="226" t="str">
        <f t="shared" si="12"/>
        <v/>
      </c>
      <c r="AP32" s="217" t="str">
        <f t="shared" si="13"/>
        <v/>
      </c>
      <c r="AQ32" s="229" t="str">
        <f t="shared" si="14"/>
        <v/>
      </c>
      <c r="AR32" s="339"/>
      <c r="AS32" s="342"/>
      <c r="AT32" s="342"/>
      <c r="AU32" s="361"/>
      <c r="AV32" s="364"/>
      <c r="AW32" s="342"/>
      <c r="AX32" s="342"/>
      <c r="AY32" s="342"/>
      <c r="AZ32" s="342"/>
      <c r="BA32" s="349"/>
      <c r="BB32" s="43"/>
    </row>
    <row r="33" spans="3:54" ht="12.75" customHeight="1" x14ac:dyDescent="0.15">
      <c r="C33" s="234"/>
      <c r="D33" s="200" t="s">
        <v>37</v>
      </c>
      <c r="E33" s="201"/>
      <c r="F33" s="201"/>
      <c r="G33" s="201"/>
      <c r="H33" s="201"/>
      <c r="I33" s="201"/>
      <c r="J33" s="200" t="s">
        <v>97</v>
      </c>
      <c r="K33" s="201"/>
      <c r="L33" s="201"/>
      <c r="M33" s="201"/>
      <c r="N33" s="201"/>
      <c r="O33" s="201"/>
      <c r="P33" s="201"/>
      <c r="Q33" s="201"/>
      <c r="R33" s="202"/>
      <c r="S33" s="200" t="s">
        <v>36</v>
      </c>
      <c r="T33" s="201"/>
      <c r="U33" s="201"/>
      <c r="V33" s="201"/>
      <c r="W33" s="201"/>
      <c r="X33" s="201"/>
      <c r="Y33" s="202"/>
      <c r="Z33" s="44"/>
      <c r="AA33" s="45"/>
      <c r="AI33" s="46"/>
      <c r="AL33" s="46"/>
      <c r="AM33" s="46"/>
      <c r="AN33" s="46"/>
      <c r="AO33" s="46"/>
      <c r="AP33" s="253" t="s">
        <v>38</v>
      </c>
      <c r="AQ33" s="256" t="s">
        <v>86</v>
      </c>
      <c r="AR33" s="257"/>
      <c r="AS33" s="257"/>
      <c r="AT33" s="258"/>
      <c r="AU33" s="249" t="s">
        <v>87</v>
      </c>
      <c r="AV33" s="250"/>
      <c r="AW33" s="250"/>
      <c r="AX33" s="250"/>
      <c r="AY33" s="251"/>
      <c r="AZ33" s="250"/>
      <c r="BA33" s="252"/>
    </row>
    <row r="34" spans="3:54" ht="9.9499999999999993" customHeight="1" x14ac:dyDescent="0.15">
      <c r="C34" s="234"/>
      <c r="D34" s="308" t="s">
        <v>39</v>
      </c>
      <c r="E34" s="309"/>
      <c r="F34" s="311" t="s">
        <v>40</v>
      </c>
      <c r="G34" s="309"/>
      <c r="H34" s="277" t="s">
        <v>41</v>
      </c>
      <c r="I34" s="278"/>
      <c r="J34" s="281" t="str">
        <f>IF(入力!P20="","",IF((VALUE(TEXT(入力!P20,"yyyymmdd"))-20190501)&gt;=0,"令和",IF((VALUE(TEXT(入力!P20,"yyyymmdd"))-19890108)&gt;=0,"平成","昭和")))</f>
        <v/>
      </c>
      <c r="K34" s="218" t="str">
        <f t="shared" ref="J34:L38" si="15">IF($B34="","",IF((VALUE(TEXT($B34,"yyyymmdd"))-20190501)&gt;=0,"9 ： 令和",IF((VALUE(TEXT($B34,"yyyymmdd"))-19890108)&gt;=0,"7 ： 平成","5 ： 昭和")))</f>
        <v/>
      </c>
      <c r="L34" s="282" t="str">
        <f t="shared" si="15"/>
        <v/>
      </c>
      <c r="M34" s="215" t="str">
        <f>IF(入力!P20="","",IF((VALUE(TEXT(入力!P20,"yyyymmdd"))-20181001)&lt;0,"×",IF((VALUE(TEXT(入力!P20,"yyyymmdd")))&lt;20190501,LEFT(TEXT(入力!P20,"yyyymmdd")-19880000,1),IF((TEXT(入力!P20,"yyyymmdd")-20180000)&lt;100000,0,LEFT(TEXT(入力!P20,"yyyymmdd")-20180000,1)))))</f>
        <v/>
      </c>
      <c r="N34" s="224" t="str">
        <f>IF(入力!P20="","",IF((VALUE(TEXT(入力!P20,"yyyymmdd"))-20181001)&lt;0,"×",IF((VALUE(TEXT(入力!P20,"yyyymmdd")))&lt;20190501,MID(TEXT(入力!P20,"yyyymmdd")-19880000,2,1),IF((TEXT(入力!P20,"yyyymmdd")-20180000)&lt;100000,LEFT(TEXT(入力!P20,"yyyymmdd")-20180000,1),MID(TEXT(入力!P20,"yyyymmdd")-20180000,2,1)))))</f>
        <v/>
      </c>
      <c r="O34" s="215" t="str">
        <f>IF(入力!P20="","",IF((VALUE(TEXT(入力!P20,"yyyymmdd"))-20181001)&lt;0,"×",IF((VALUE(TEXT(入力!P20,"yyyymmdd")))&lt;20190501,MID(TEXT(入力!P20,"yyyymmdd")-19880000,3,1),IF((TEXT(入力!P20,"yyyymmdd")-20180000)&lt;100000,MID(TEXT(入力!P20,"yyyymmdd")-20180000,2,1),MID(TEXT(入力!P20,"yyyymmdd")-20180000,3,1)))))</f>
        <v/>
      </c>
      <c r="P34" s="224" t="str">
        <f>IF(入力!P20="","",IF((VALUE(TEXT(入力!P20,"yyyymmdd"))-20181001)&lt;0,"×",IF((VALUE(TEXT(入力!P20,"yyyymmdd")))&lt;20190501,MID(TEXT(入力!P20,"yyyymmdd")-19880000,4,1),IF((TEXT(入力!P20,"yyyymmdd")-20180000)&lt;100000,MID(TEXT(入力!P20,"yyyymmdd")-20180000,3,1),MID(TEXT(入力!P20,"yyyymmdd")-20180000,4,1)))))</f>
        <v/>
      </c>
      <c r="Q34" s="215" t="str">
        <f>IF(入力!P20="","",IF((VALUE(TEXT(入力!P20,"yyyymmdd"))-20181001)&lt;0,"×",IF((VALUE(TEXT(入力!P20,"yyyymmdd")))&lt;20190501,MID(TEXT(入力!P20,"yyyymmdd")-19880000,5,1),IF((TEXT(入力!P20,"yyyymmdd")-20180000)&lt;100000,MID(TEXT(入力!P20,"yyyymmdd")-20180000,4,1),MID(TEXT(入力!P20,"yyyymmdd")-20180000,5,1)))))</f>
        <v/>
      </c>
      <c r="R34" s="227" t="str">
        <f>IF(入力!P20="","",IF((VALUE(TEXT(入力!P20,"yyyymmdd"))-20181001)&lt;0,"×",IF((VALUE(TEXT(入力!P20,"yyyymmdd")))&lt;20190501,RIGHT(TEXT(入力!P20,"yyyymmdd")-19880000,1),RIGHT(TEXT(入力!P20,"yyyymmdd")-20180000,1))))</f>
        <v/>
      </c>
      <c r="S34" s="236" t="str">
        <f>IF(入力!Q20="","",LEFT(RIGHT(CONCATENATE(" ",入力!Q20),3),1))</f>
        <v/>
      </c>
      <c r="T34" s="239" t="str">
        <f>IF(入力!Q20="","",MID(RIGHT(CONCATENATE(" ",入力!Q20),3),2,1))</f>
        <v/>
      </c>
      <c r="U34" s="224" t="str">
        <f>IF(入力!Q20="","",RIGHT(RIGHT(CONCATENATE(" ",入力!Q20),3),1))</f>
        <v/>
      </c>
      <c r="V34" s="215">
        <v>0</v>
      </c>
      <c r="W34" s="239">
        <v>0</v>
      </c>
      <c r="X34" s="259">
        <v>0</v>
      </c>
      <c r="Y34" s="93"/>
      <c r="Z34" s="243"/>
      <c r="AA34" s="244"/>
      <c r="AB34" s="47"/>
      <c r="AC34" s="48"/>
      <c r="AD34" s="48"/>
      <c r="AE34" s="48"/>
      <c r="AF34" s="48"/>
      <c r="AG34" s="48"/>
      <c r="AH34" s="245"/>
      <c r="AI34" s="245"/>
      <c r="AJ34" s="48"/>
      <c r="AK34" s="48"/>
      <c r="AL34" s="262"/>
      <c r="AM34" s="262"/>
      <c r="AN34" s="47"/>
      <c r="AO34" s="47"/>
      <c r="AP34" s="254"/>
      <c r="AQ34" s="263"/>
      <c r="AR34" s="264"/>
      <c r="AS34" s="264"/>
      <c r="AT34" s="265"/>
      <c r="AU34" s="90"/>
      <c r="AV34" s="49"/>
      <c r="AW34" s="50"/>
      <c r="AX34" s="49"/>
      <c r="AY34" s="50"/>
      <c r="AZ34" s="49"/>
      <c r="BA34" s="51"/>
    </row>
    <row r="35" spans="3:54" ht="9.9499999999999993" customHeight="1" x14ac:dyDescent="0.15">
      <c r="C35" s="234"/>
      <c r="D35" s="243"/>
      <c r="E35" s="310"/>
      <c r="F35" s="312"/>
      <c r="G35" s="310"/>
      <c r="H35" s="279"/>
      <c r="I35" s="280"/>
      <c r="J35" s="283" t="str">
        <f t="shared" si="15"/>
        <v/>
      </c>
      <c r="K35" s="284" t="str">
        <f t="shared" si="15"/>
        <v/>
      </c>
      <c r="L35" s="285" t="str">
        <f t="shared" si="15"/>
        <v/>
      </c>
      <c r="M35" s="216" t="str">
        <f>IF($B35="","",IF((VALUE(TEXT($B35,"yyyymmdd"))-20181001)&lt;0,"×",IF((TEXT($B35,"yyyymmdd")-20180000)&lt;100000,0,LEFT(TEXT($B35,"yyyymmdd")-20180000,1))))</f>
        <v/>
      </c>
      <c r="N35" s="225" t="str">
        <f>IF($B35="","",IF((VALUE(TEXT($B35,"yyyymmdd"))-20181001)&lt;0,"×",IF((TEXT($B35,"yyyymmdd")-20180000)&lt;100000,LEFT(TEXT($B35,"yyyymmdd")-20180000,1),MID(TEXT($B35,"yyyymmdd")-20180000,2,1))))</f>
        <v/>
      </c>
      <c r="O35" s="216" t="str">
        <f>IF($B35="","",IF((VALUE(TEXT($B35,"yyyymmdd"))-20181001)&lt;0,"×",IF((TEXT($B35,"yyyymmdd")-20180000)&lt;100000,MID(TEXT($B35,"yyyymmdd")-20180000,2,1),MID(TEXT($B35,"yyyymmdd")-20180000,3,1))))</f>
        <v/>
      </c>
      <c r="P35" s="225" t="str">
        <f>IF($B35="","",IF((VALUE(TEXT($B35,"yyyymmdd"))-20181001)&lt;0,"×",IF((TEXT($B35,"yyyymmdd")-20180000)&lt;100000,MID(TEXT($B35,"yyyymmdd")-20180000,3,1),MID(TEXT($B35,"yyyymmdd")-20180000,4,1))))</f>
        <v/>
      </c>
      <c r="Q35" s="216" t="str">
        <f>IF($B35="","",IF((VALUE(TEXT($B35,"yyyymmdd"))-20181001)&lt;0,"×",IF((TEXT($B35,"yyyymmdd")-20180000)&lt;100000,MID(TEXT($B35,"yyyymmdd")-20180000,4,1),MID(TEXT($B35,"yyyymmdd")-20180000,5,1))))</f>
        <v/>
      </c>
      <c r="R35" s="228"/>
      <c r="S35" s="237"/>
      <c r="T35" s="240"/>
      <c r="U35" s="225"/>
      <c r="V35" s="216"/>
      <c r="W35" s="240"/>
      <c r="X35" s="260"/>
      <c r="Y35" s="94"/>
      <c r="Z35" s="243"/>
      <c r="AA35" s="244"/>
      <c r="AB35" s="48"/>
      <c r="AC35" s="48"/>
      <c r="AD35" s="48"/>
      <c r="AE35" s="48"/>
      <c r="AF35" s="48"/>
      <c r="AG35" s="48"/>
      <c r="AH35" s="48"/>
      <c r="AI35" s="47"/>
      <c r="AJ35" s="48"/>
      <c r="AK35" s="48"/>
      <c r="AL35" s="262"/>
      <c r="AM35" s="262"/>
      <c r="AN35" s="47"/>
      <c r="AO35" s="47"/>
      <c r="AP35" s="254"/>
      <c r="AQ35" s="266"/>
      <c r="AR35" s="267"/>
      <c r="AS35" s="267"/>
      <c r="AT35" s="268"/>
      <c r="AU35" s="91"/>
      <c r="AV35" s="52"/>
      <c r="AW35" s="53"/>
      <c r="AX35" s="52"/>
      <c r="AY35" s="53"/>
      <c r="AZ35" s="52"/>
      <c r="BA35" s="54"/>
    </row>
    <row r="36" spans="3:54" ht="9.9499999999999993" customHeight="1" x14ac:dyDescent="0.15">
      <c r="C36" s="234"/>
      <c r="D36" s="243"/>
      <c r="E36" s="310"/>
      <c r="F36" s="312"/>
      <c r="G36" s="310"/>
      <c r="H36" s="279"/>
      <c r="I36" s="280"/>
      <c r="J36" s="283" t="str">
        <f t="shared" si="15"/>
        <v/>
      </c>
      <c r="K36" s="284" t="str">
        <f t="shared" si="15"/>
        <v/>
      </c>
      <c r="L36" s="285" t="str">
        <f t="shared" si="15"/>
        <v/>
      </c>
      <c r="M36" s="216" t="str">
        <f>IF($B36="","",IF((VALUE(TEXT($B36,"yyyymmdd"))-20181001)&lt;0,"×",IF((TEXT($B36,"yyyymmdd")-20180000)&lt;100000,0,LEFT(TEXT($B36,"yyyymmdd")-20180000,1))))</f>
        <v/>
      </c>
      <c r="N36" s="225" t="str">
        <f>IF($B36="","",IF((VALUE(TEXT($B36,"yyyymmdd"))-20181001)&lt;0,"×",IF((TEXT($B36,"yyyymmdd")-20180000)&lt;100000,LEFT(TEXT($B36,"yyyymmdd")-20180000,1),MID(TEXT($B36,"yyyymmdd")-20180000,2,1))))</f>
        <v/>
      </c>
      <c r="O36" s="216" t="str">
        <f>IF($B36="","",IF((VALUE(TEXT($B36,"yyyymmdd"))-20181001)&lt;0,"×",IF((TEXT($B36,"yyyymmdd")-20180000)&lt;100000,MID(TEXT($B36,"yyyymmdd")-20180000,2,1),MID(TEXT($B36,"yyyymmdd")-20180000,3,1))))</f>
        <v/>
      </c>
      <c r="P36" s="225" t="str">
        <f>IF($B36="","",IF((VALUE(TEXT($B36,"yyyymmdd"))-20181001)&lt;0,"×",IF((TEXT($B36,"yyyymmdd")-20180000)&lt;100000,MID(TEXT($B36,"yyyymmdd")-20180000,3,1),MID(TEXT($B36,"yyyymmdd")-20180000,4,1))))</f>
        <v/>
      </c>
      <c r="Q36" s="216" t="str">
        <f>IF($B36="","",IF((VALUE(TEXT($B36,"yyyymmdd"))-20181001)&lt;0,"×",IF((TEXT($B36,"yyyymmdd")-20180000)&lt;100000,MID(TEXT($B36,"yyyymmdd")-20180000,4,1),MID(TEXT($B36,"yyyymmdd")-20180000,5,1))))</f>
        <v/>
      </c>
      <c r="R36" s="228"/>
      <c r="S36" s="237"/>
      <c r="T36" s="240"/>
      <c r="U36" s="225"/>
      <c r="V36" s="216"/>
      <c r="W36" s="240"/>
      <c r="X36" s="260"/>
      <c r="Y36" s="94"/>
      <c r="Z36" s="243"/>
      <c r="AA36" s="244"/>
      <c r="AB36" s="48"/>
      <c r="AC36" s="48"/>
      <c r="AD36" s="48"/>
      <c r="AE36" s="48"/>
      <c r="AF36" s="48"/>
      <c r="AG36" s="48"/>
      <c r="AH36" s="48"/>
      <c r="AI36" s="47"/>
      <c r="AJ36" s="48"/>
      <c r="AK36" s="48"/>
      <c r="AL36" s="47"/>
      <c r="AM36" s="47"/>
      <c r="AN36" s="47"/>
      <c r="AO36" s="47"/>
      <c r="AP36" s="254"/>
      <c r="AQ36" s="266"/>
      <c r="AR36" s="267"/>
      <c r="AS36" s="267"/>
      <c r="AT36" s="268"/>
      <c r="AU36" s="91"/>
      <c r="AV36" s="52"/>
      <c r="AW36" s="53"/>
      <c r="AX36" s="52"/>
      <c r="AY36" s="53"/>
      <c r="AZ36" s="52"/>
      <c r="BA36" s="54"/>
    </row>
    <row r="37" spans="3:54" ht="9.9499999999999993" customHeight="1" x14ac:dyDescent="0.15">
      <c r="C37" s="234"/>
      <c r="D37" s="300" t="s">
        <v>82</v>
      </c>
      <c r="E37" s="301"/>
      <c r="F37" s="304" t="s">
        <v>83</v>
      </c>
      <c r="G37" s="301"/>
      <c r="H37" s="304" t="s">
        <v>84</v>
      </c>
      <c r="I37" s="306"/>
      <c r="J37" s="283" t="str">
        <f t="shared" si="15"/>
        <v/>
      </c>
      <c r="K37" s="284" t="str">
        <f t="shared" si="15"/>
        <v/>
      </c>
      <c r="L37" s="285" t="str">
        <f t="shared" si="15"/>
        <v/>
      </c>
      <c r="M37" s="216" t="str">
        <f>IF($B37="","",IF((VALUE(TEXT($B37,"yyyymmdd"))-20181001)&lt;0,"×",IF((TEXT($B37,"yyyymmdd")-20180000)&lt;100000,0,LEFT(TEXT($B37,"yyyymmdd")-20180000,1))))</f>
        <v/>
      </c>
      <c r="N37" s="225" t="str">
        <f>IF($B37="","",IF((VALUE(TEXT($B37,"yyyymmdd"))-20181001)&lt;0,"×",IF((TEXT($B37,"yyyymmdd")-20180000)&lt;100000,LEFT(TEXT($B37,"yyyymmdd")-20180000,1),MID(TEXT($B37,"yyyymmdd")-20180000,2,1))))</f>
        <v/>
      </c>
      <c r="O37" s="216" t="str">
        <f>IF($B37="","",IF((VALUE(TEXT($B37,"yyyymmdd"))-20181001)&lt;0,"×",IF((TEXT($B37,"yyyymmdd")-20180000)&lt;100000,MID(TEXT($B37,"yyyymmdd")-20180000,2,1),MID(TEXT($B37,"yyyymmdd")-20180000,3,1))))</f>
        <v/>
      </c>
      <c r="P37" s="225" t="str">
        <f>IF($B37="","",IF((VALUE(TEXT($B37,"yyyymmdd"))-20181001)&lt;0,"×",IF((TEXT($B37,"yyyymmdd")-20180000)&lt;100000,MID(TEXT($B37,"yyyymmdd")-20180000,3,1),MID(TEXT($B37,"yyyymmdd")-20180000,4,1))))</f>
        <v/>
      </c>
      <c r="Q37" s="216" t="str">
        <f>IF($B37="","",IF((VALUE(TEXT($B37,"yyyymmdd"))-20181001)&lt;0,"×",IF((TEXT($B37,"yyyymmdd")-20180000)&lt;100000,MID(TEXT($B37,"yyyymmdd")-20180000,4,1),MID(TEXT($B37,"yyyymmdd")-20180000,5,1))))</f>
        <v/>
      </c>
      <c r="R37" s="228"/>
      <c r="S37" s="237"/>
      <c r="T37" s="240"/>
      <c r="U37" s="225"/>
      <c r="V37" s="216"/>
      <c r="W37" s="240"/>
      <c r="X37" s="260"/>
      <c r="Y37" s="272" t="s">
        <v>42</v>
      </c>
      <c r="Z37" s="246"/>
      <c r="AA37" s="247"/>
      <c r="AB37" s="48"/>
      <c r="AC37" s="48"/>
      <c r="AD37" s="48"/>
      <c r="AE37" s="48"/>
      <c r="AF37" s="48"/>
      <c r="AG37" s="48"/>
      <c r="AH37" s="55"/>
      <c r="AI37" s="55"/>
      <c r="AJ37" s="48"/>
      <c r="AK37" s="48"/>
      <c r="AL37" s="55"/>
      <c r="AM37" s="55"/>
      <c r="AN37" s="55"/>
      <c r="AO37" s="55"/>
      <c r="AP37" s="254"/>
      <c r="AQ37" s="266"/>
      <c r="AR37" s="267"/>
      <c r="AS37" s="267"/>
      <c r="AT37" s="268"/>
      <c r="AU37" s="56"/>
      <c r="AV37" s="57"/>
      <c r="AW37" s="58"/>
      <c r="AX37" s="57"/>
      <c r="AY37" s="58"/>
      <c r="AZ37" s="57"/>
      <c r="BA37" s="54"/>
    </row>
    <row r="38" spans="3:54" ht="9.9499999999999993" customHeight="1" thickBot="1" x14ac:dyDescent="0.2">
      <c r="C38" s="235"/>
      <c r="D38" s="302"/>
      <c r="E38" s="303"/>
      <c r="F38" s="305"/>
      <c r="G38" s="303"/>
      <c r="H38" s="305"/>
      <c r="I38" s="307"/>
      <c r="J38" s="286" t="str">
        <f t="shared" si="15"/>
        <v/>
      </c>
      <c r="K38" s="287" t="str">
        <f t="shared" si="15"/>
        <v/>
      </c>
      <c r="L38" s="288" t="str">
        <f t="shared" si="15"/>
        <v/>
      </c>
      <c r="M38" s="217" t="str">
        <f>IF($B38="","",IF((VALUE(TEXT($B38,"yyyymmdd"))-20181001)&lt;0,"×",IF((TEXT($B38,"yyyymmdd")-20180000)&lt;100000,0,LEFT(TEXT($B38,"yyyymmdd")-20180000,1))))</f>
        <v/>
      </c>
      <c r="N38" s="226" t="str">
        <f>IF($B38="","",IF((VALUE(TEXT($B38,"yyyymmdd"))-20181001)&lt;0,"×",IF((TEXT($B38,"yyyymmdd")-20180000)&lt;100000,LEFT(TEXT($B38,"yyyymmdd")-20180000,1),MID(TEXT($B38,"yyyymmdd")-20180000,2,1))))</f>
        <v/>
      </c>
      <c r="O38" s="217" t="str">
        <f>IF($B38="","",IF((VALUE(TEXT($B38,"yyyymmdd"))-20181001)&lt;0,"×",IF((TEXT($B38,"yyyymmdd")-20180000)&lt;100000,MID(TEXT($B38,"yyyymmdd")-20180000,2,1),MID(TEXT($B38,"yyyymmdd")-20180000,3,1))))</f>
        <v/>
      </c>
      <c r="P38" s="226" t="str">
        <f>IF($B38="","",IF((VALUE(TEXT($B38,"yyyymmdd"))-20181001)&lt;0,"×",IF((TEXT($B38,"yyyymmdd")-20180000)&lt;100000,MID(TEXT($B38,"yyyymmdd")-20180000,3,1),MID(TEXT($B38,"yyyymmdd")-20180000,4,1))))</f>
        <v/>
      </c>
      <c r="Q38" s="217" t="str">
        <f>IF($B38="","",IF((VALUE(TEXT($B38,"yyyymmdd"))-20181001)&lt;0,"×",IF((TEXT($B38,"yyyymmdd")-20180000)&lt;100000,MID(TEXT($B38,"yyyymmdd")-20180000,4,1),MID(TEXT($B38,"yyyymmdd")-20180000,5,1))))</f>
        <v/>
      </c>
      <c r="R38" s="229"/>
      <c r="S38" s="238"/>
      <c r="T38" s="241"/>
      <c r="U38" s="226"/>
      <c r="V38" s="217"/>
      <c r="W38" s="241"/>
      <c r="X38" s="261"/>
      <c r="Y38" s="273"/>
      <c r="Z38" s="248"/>
      <c r="AA38" s="247"/>
      <c r="AB38" s="48"/>
      <c r="AC38" s="48"/>
      <c r="AD38" s="48"/>
      <c r="AE38" s="48"/>
      <c r="AF38" s="48"/>
      <c r="AG38" s="48"/>
      <c r="AH38" s="55"/>
      <c r="AI38" s="55"/>
      <c r="AJ38" s="48"/>
      <c r="AK38" s="48"/>
      <c r="AL38" s="55"/>
      <c r="AM38" s="55"/>
      <c r="AN38" s="55"/>
      <c r="AO38" s="55"/>
      <c r="AP38" s="255"/>
      <c r="AQ38" s="269"/>
      <c r="AR38" s="270"/>
      <c r="AS38" s="270"/>
      <c r="AT38" s="271"/>
      <c r="AU38" s="59"/>
      <c r="AV38" s="60"/>
      <c r="AW38" s="61"/>
      <c r="AX38" s="60"/>
      <c r="AY38" s="61"/>
      <c r="AZ38" s="60"/>
      <c r="BA38" s="62"/>
    </row>
    <row r="39" spans="3:54" ht="5.0999999999999996" customHeight="1" thickBot="1" x14ac:dyDescent="0.2">
      <c r="C39" s="63"/>
      <c r="D39" s="64"/>
      <c r="E39" s="64"/>
      <c r="F39" s="64"/>
      <c r="G39" s="65"/>
      <c r="H39" s="66"/>
      <c r="I39" s="67"/>
      <c r="J39" s="67"/>
      <c r="K39" s="68"/>
      <c r="L39" s="68"/>
      <c r="M39" s="65"/>
      <c r="N39" s="65"/>
      <c r="O39" s="65"/>
      <c r="P39" s="65"/>
      <c r="Q39" s="65"/>
      <c r="R39" s="65"/>
      <c r="S39" s="69"/>
      <c r="T39" s="70"/>
      <c r="U39" s="70"/>
      <c r="V39" s="70"/>
      <c r="W39" s="70"/>
      <c r="X39" s="70"/>
      <c r="Y39" s="70"/>
      <c r="Z39" s="70"/>
      <c r="AA39" s="70"/>
      <c r="AB39" s="71"/>
      <c r="AC39" s="71"/>
      <c r="AD39" s="71"/>
      <c r="AE39" s="71"/>
      <c r="AF39" s="71"/>
      <c r="AG39" s="71"/>
      <c r="AH39" s="72"/>
      <c r="AI39" s="72"/>
      <c r="AJ39" s="72"/>
      <c r="AK39" s="72"/>
      <c r="AL39" s="72"/>
      <c r="AM39" s="72"/>
      <c r="AN39" s="73"/>
      <c r="AO39" s="74"/>
      <c r="AP39" s="74"/>
      <c r="AQ39" s="74"/>
      <c r="AR39" s="74"/>
      <c r="AS39" s="74"/>
      <c r="AT39" s="74"/>
      <c r="AU39" s="72"/>
      <c r="AV39" s="75"/>
      <c r="AW39" s="75"/>
      <c r="AX39" s="75"/>
      <c r="AY39" s="75"/>
      <c r="AZ39" s="75"/>
      <c r="BA39" s="75"/>
    </row>
    <row r="40" spans="3:54" ht="12.75" customHeight="1" x14ac:dyDescent="0.15">
      <c r="C40" s="32" t="s">
        <v>85</v>
      </c>
      <c r="D40" s="230" t="s">
        <v>28</v>
      </c>
      <c r="E40" s="231"/>
      <c r="F40" s="231"/>
      <c r="G40" s="231"/>
      <c r="H40" s="231"/>
      <c r="I40" s="231"/>
      <c r="J40" s="231"/>
      <c r="K40" s="231"/>
      <c r="L40" s="231"/>
      <c r="M40" s="232"/>
      <c r="N40" s="200" t="s">
        <v>29</v>
      </c>
      <c r="O40" s="201"/>
      <c r="P40" s="201"/>
      <c r="Q40" s="201"/>
      <c r="R40" s="201"/>
      <c r="S40" s="201"/>
      <c r="T40" s="201"/>
      <c r="U40" s="201"/>
      <c r="V40" s="201"/>
      <c r="W40" s="201"/>
      <c r="X40" s="201"/>
      <c r="Y40" s="201"/>
      <c r="Z40" s="201"/>
      <c r="AA40" s="201"/>
      <c r="AB40" s="201"/>
      <c r="AC40" s="201"/>
      <c r="AD40" s="201"/>
      <c r="AE40" s="202"/>
      <c r="AF40" s="313" t="s">
        <v>31</v>
      </c>
      <c r="AG40" s="314"/>
      <c r="AH40" s="315"/>
      <c r="AI40" s="200" t="s">
        <v>30</v>
      </c>
      <c r="AJ40" s="201"/>
      <c r="AK40" s="201"/>
      <c r="AL40" s="201"/>
      <c r="AM40" s="201"/>
      <c r="AN40" s="201"/>
      <c r="AO40" s="201"/>
      <c r="AP40" s="201"/>
      <c r="AQ40" s="202"/>
      <c r="AR40" s="230" t="s">
        <v>32</v>
      </c>
      <c r="AS40" s="231"/>
      <c r="AT40" s="231"/>
      <c r="AU40" s="231"/>
      <c r="AV40" s="231"/>
      <c r="AW40" s="231"/>
      <c r="AX40" s="231"/>
      <c r="AY40" s="231"/>
      <c r="AZ40" s="231"/>
      <c r="BA40" s="232"/>
      <c r="BB40" s="33"/>
    </row>
    <row r="41" spans="3:54" ht="9.9499999999999993" customHeight="1" x14ac:dyDescent="0.15">
      <c r="C41" s="233">
        <v>7</v>
      </c>
      <c r="D41" s="337" t="str">
        <f>IF(入力!$E21="","",LEFT(RIGHT(CONCATENATE("          ",入力!$E21),10),1))</f>
        <v/>
      </c>
      <c r="E41" s="340" t="str">
        <f>IF(入力!$E21="","",MID(RIGHT(CONCATENATE("          ",入力!$E21),10),2,1))</f>
        <v/>
      </c>
      <c r="F41" s="340" t="str">
        <f>IF(入力!$E21="","",MID(RIGHT(CONCATENATE("          ",入力!$E21),10),3,1))</f>
        <v/>
      </c>
      <c r="G41" s="340" t="str">
        <f>IF(入力!$E21="","",MID(RIGHT(CONCATENATE("          ",入力!$E21),10),4,1))</f>
        <v/>
      </c>
      <c r="H41" s="340" t="str">
        <f>IF(入力!$E21="","",MID(RIGHT(CONCATENATE("          ",入力!$E21),10),5,1))</f>
        <v/>
      </c>
      <c r="I41" s="340" t="str">
        <f>IF(入力!$E21="","",MID(RIGHT(CONCATENATE("          ",入力!$E21),10),6,1))</f>
        <v/>
      </c>
      <c r="J41" s="340" t="str">
        <f>IF(入力!$E21="","",MID(RIGHT(CONCATENATE("          ",入力!$E21),10),7,1))</f>
        <v/>
      </c>
      <c r="K41" s="340" t="str">
        <f>IF(入力!$E21="","",MID(RIGHT(CONCATENATE("          ",入力!$E21),10),8,1))</f>
        <v/>
      </c>
      <c r="L41" s="340" t="str">
        <f>IF(入力!$E21="","",MID(RIGHT(CONCATENATE("          ",入力!$E21),10),9,1))</f>
        <v/>
      </c>
      <c r="M41" s="347" t="str">
        <f>IF(入力!$E21="","",RIGHT(RIGHT(CONCATENATE("          ",入力!$E21),10),1))</f>
        <v/>
      </c>
      <c r="N41" s="34" t="s">
        <v>33</v>
      </c>
      <c r="O41" s="343" t="str">
        <f>IF(入力!$H21="","",入力!$H21)</f>
        <v/>
      </c>
      <c r="P41" s="343"/>
      <c r="Q41" s="343"/>
      <c r="R41" s="343"/>
      <c r="S41" s="343"/>
      <c r="T41" s="343"/>
      <c r="U41" s="343"/>
      <c r="V41" s="365"/>
      <c r="W41" s="2"/>
      <c r="X41" s="343" t="str">
        <f>IF(入力!$I21="","",入力!$I21)</f>
        <v/>
      </c>
      <c r="Y41" s="343"/>
      <c r="Z41" s="343"/>
      <c r="AA41" s="343"/>
      <c r="AB41" s="343"/>
      <c r="AC41" s="343"/>
      <c r="AD41" s="343"/>
      <c r="AE41" s="344"/>
      <c r="AF41" s="281" t="str">
        <f>IF(入力!J21="","",IF(入力!J21="男","5 ：男",IF(入力!J21="女","6 ：女","error")))</f>
        <v/>
      </c>
      <c r="AG41" s="218"/>
      <c r="AH41" s="222"/>
      <c r="AI41" s="281" t="str">
        <f>IF(入力!K21="","",IF((VALUE(TEXT(入力!K21,"yyyymmdd"))-20190501)&gt;=0,"令和",IF((VALUE(TEXT(入力!K21,"yyyymmdd"))-19890108)&gt;=0,"平成","昭和")))</f>
        <v/>
      </c>
      <c r="AJ41" s="218" t="str">
        <f t="shared" ref="AI41:AK46" si="16">IF($B41="","",IF((VALUE(TEXT($B41,"yyyymmdd"))-20190501)&gt;=0,"9 ： 令和",IF((VALUE(TEXT($B41,"yyyymmdd"))-19890108)&gt;=0,"7 ： 平成","5 ： 昭和")))</f>
        <v/>
      </c>
      <c r="AK41" s="282" t="str">
        <f t="shared" si="16"/>
        <v/>
      </c>
      <c r="AL41" s="215" t="str">
        <f>IF(入力!K21="","",IF((VALUE(TEXT(入力!K21,"yyyymmdd"))-20190501)&lt;0,LEFT(IF((VALUE(TEXT(入力!K21,"yyyymmdd"))-19890108)&gt;=0,RIGHT(CONCATENATE("0",TEXT(入力!K21,"yyyymmdd")-19880000),6),TEXT(入力!K21,"yyyymmdd")-19250000),1),IF((TEXT(入力!K21,"yyyymmdd")-20180000)&lt;100000,0,LEFT(TEXT(入力!K21,"yyyymmdd")-20180000,1))))</f>
        <v/>
      </c>
      <c r="AM41" s="224" t="str">
        <f>IF(入力!K21="","",IF((VALUE(TEXT(入力!K21,"yyyymmdd"))-20190501)&lt;0,MID(IF((VALUE(TEXT(入力!K21,"yyyymmdd"))-19890108)&gt;=0,RIGHT(CONCATENATE("0",TEXT(入力!K21,"yyyymmdd")-19880000),6),TEXT(入力!K21,"yyyymmdd")-19250000),2,1),IF((TEXT(入力!K21,"yyyymmdd")-20180000)&lt;100000,LEFT(TEXT(入力!K21,"yyyymmdd")-20180000,1),MID(TEXT(入力!K21,"yyyymmdd")-20180000,2,1))))</f>
        <v/>
      </c>
      <c r="AN41" s="215" t="str">
        <f>IF(入力!K21="","",IF((VALUE(TEXT(入力!K21,"yyyymmdd"))-20190501)&lt;0,MID(IF((VALUE(TEXT(入力!K21,"yyyymmdd"))-19890108)&gt;=0,RIGHT(CONCATENATE("0",TEXT(入力!K21,"yyyymmdd")-19880000),6),TEXT(入力!K21,"yyyymmdd")-19250000),3,1),IF((TEXT(入力!K21,"yyyymmdd")-20180000)&lt;100000,MID(TEXT(入力!K21,"yyyymmdd")-20180000,2,1),MID(TEXT(入力!K21,"yyyymmdd")-20180000,3,1))))</f>
        <v/>
      </c>
      <c r="AO41" s="224" t="str">
        <f>IF(入力!K21="","",IF((VALUE(TEXT(入力!K21,"yyyymmdd"))-20190501)&lt;0,MID(IF((VALUE(TEXT(入力!K21,"yyyymmdd"))-19890108)&gt;=0,RIGHT(CONCATENATE("0",TEXT(入力!K21,"yyyymmdd")-19880000),6),TEXT(入力!K21,"yyyymmdd")-19250000),4,1),IF((TEXT(入力!K21,"yyyymmdd")-20180000)&lt;100000,MID(TEXT(入力!K21,"yyyymmdd")-20180000,3,1),MID(TEXT(入力!K21,"yyyymmdd")-20180000,4,1))))</f>
        <v/>
      </c>
      <c r="AP41" s="215" t="str">
        <f>IF(入力!K21="","",IF((VALUE(TEXT(入力!K21,"yyyymmdd"))-20190501)&lt;0,MID(IF((VALUE(TEXT(入力!K21,"yyyymmdd"))-19890108)&gt;=0,RIGHT(CONCATENATE("0",TEXT(入力!K21,"yyyymmdd")-19880000),6),TEXT(入力!K21,"yyyymmdd")-19250000),5,1),IF((TEXT(入力!K21,"yyyymmdd")-20180000)&lt;100000,MID(TEXT(入力!K21,"yyyymmdd")-20180000,4,1),MID(TEXT(入力!K21,"yyyymmdd")-20180000,5,1))))</f>
        <v/>
      </c>
      <c r="AQ41" s="227" t="str">
        <f>IF(入力!K21="","",IF((VALUE(TEXT(入力!K21,"yyyymmdd"))-20190501)&lt;0,RIGHT(IF((VALUE(TEXT(入力!K21,"yyyymmdd"))-19890108)&gt;=0,RIGHT(CONCATENATE("0",TEXT(入力!K21,"yyyymmdd")-19880000),6),TEXT(入力!K21,"yyyymmdd")-19250000),1),RIGHT(TEXT(入力!K21,"yyyymmdd")-20180000,1)))</f>
        <v/>
      </c>
      <c r="AR41" s="337" t="str">
        <f>IF(入力!$L21="","",LEFT(入力!$L21,1))</f>
        <v/>
      </c>
      <c r="AS41" s="340" t="str">
        <f>IF(入力!$L21="","",MID(入力!$L21,2,1))</f>
        <v/>
      </c>
      <c r="AT41" s="340" t="str">
        <f>IF(入力!$L21="","",MID(入力!$L21,3,1))</f>
        <v/>
      </c>
      <c r="AU41" s="359" t="str">
        <f>IF(入力!$L21="","",RIGHT(入力!$L21,1))</f>
        <v/>
      </c>
      <c r="AV41" s="362" t="str">
        <f>IF(入力!$N21="","",LEFT(入力!$N21,1))</f>
        <v/>
      </c>
      <c r="AW41" s="340" t="str">
        <f>IF(入力!$N21="","",MID(入力!$N21,2,1))</f>
        <v/>
      </c>
      <c r="AX41" s="340" t="str">
        <f>IF(入力!$N21="","",MID(入力!$N21,3,1))</f>
        <v/>
      </c>
      <c r="AY41" s="340" t="str">
        <f>IF(入力!$N21="","",MID(入力!$N21,4,1))</f>
        <v/>
      </c>
      <c r="AZ41" s="340" t="str">
        <f>IF(入力!$N21="","",MID(入力!$N21,5,1))</f>
        <v/>
      </c>
      <c r="BA41" s="347" t="str">
        <f>IF(入力!$N21="","",RIGHT(入力!$N21,1))</f>
        <v/>
      </c>
      <c r="BB41" s="36"/>
    </row>
    <row r="42" spans="3:54" ht="9.9499999999999993" customHeight="1" x14ac:dyDescent="0.15">
      <c r="C42" s="234"/>
      <c r="D42" s="338"/>
      <c r="E42" s="341"/>
      <c r="F42" s="341"/>
      <c r="G42" s="341"/>
      <c r="H42" s="341"/>
      <c r="I42" s="341"/>
      <c r="J42" s="341"/>
      <c r="K42" s="341"/>
      <c r="L42" s="341"/>
      <c r="M42" s="348"/>
      <c r="N42" s="37"/>
      <c r="O42" s="345"/>
      <c r="P42" s="345"/>
      <c r="Q42" s="345"/>
      <c r="R42" s="345"/>
      <c r="S42" s="345"/>
      <c r="T42" s="345"/>
      <c r="U42" s="345"/>
      <c r="V42" s="366"/>
      <c r="W42" s="4"/>
      <c r="X42" s="345"/>
      <c r="Y42" s="345"/>
      <c r="Z42" s="345"/>
      <c r="AA42" s="345"/>
      <c r="AB42" s="345"/>
      <c r="AC42" s="345"/>
      <c r="AD42" s="345"/>
      <c r="AE42" s="346"/>
      <c r="AF42" s="283"/>
      <c r="AG42" s="284"/>
      <c r="AH42" s="298"/>
      <c r="AI42" s="283" t="str">
        <f t="shared" si="16"/>
        <v/>
      </c>
      <c r="AJ42" s="284" t="str">
        <f t="shared" si="16"/>
        <v/>
      </c>
      <c r="AK42" s="285" t="str">
        <f t="shared" si="16"/>
        <v/>
      </c>
      <c r="AL42" s="216" t="str">
        <f t="shared" ref="AL42:AL46" si="17">IF($B42="","",IF((VALUE(TEXT(AK42,"yyyymmdd"))-20190501)&lt;0,LEFT(IF((VALUE(TEXT(AK42,"yyyymmdd"))-19890108)&gt;=0,RIGHT(CONCATENATE("0",TEXT($B42,"yyyymmdd")-19880000),6),TEXT($B42,"yyyymmdd")-19250000),1),IF((TEXT($B42,"yyyymmdd")-20180000)&lt;100000,0,LEFT(TEXT($B42,"yyyymmdd")-20180000,1))))</f>
        <v/>
      </c>
      <c r="AM42" s="225" t="str">
        <f t="shared" ref="AM42:AM46" si="18">IF($B42="","",IF((VALUE(TEXT(AK42,"yyyymmdd"))-20190501)&lt;0,MID(IF((VALUE(TEXT($B42,"yyyymmdd"))-19890108)&gt;=0,RIGHT(CONCATENATE("0",TEXT($B42,"yyyymmdd")-19880000),6),TEXT($B42,"yyyymmdd")-19250000),2,1),IF((TEXT($B42,"yyyymmdd")-20180000)&lt;100000,LEFT(TEXT($B42,"yyyymmdd")-20180000,1),MID(TEXT($B42,"yyyymmdd")-20180000,2,1))))</f>
        <v/>
      </c>
      <c r="AN42" s="216" t="str">
        <f t="shared" ref="AN42:AN46" si="19">IF($B42="","",IF((VALUE(TEXT(AK42,"yyyymmdd"))-20190501)&lt;0,MID(IF((VALUE(TEXT($B42,"yyyymmdd"))-19890108)&gt;=0,RIGHT(CONCATENATE("0",TEXT($B42,"yyyymmdd")-19880000),6),TEXT($B42,"yyyymmdd")-19250000),3,1),IF((TEXT($B42,"yyyymmdd")-20180000)&lt;100000,MID(TEXT($B42,"yyyymmdd")-20180000,2,1),MID(TEXT($B42,"yyyymmdd")-20180000,3,1))))</f>
        <v/>
      </c>
      <c r="AO42" s="225" t="str">
        <f t="shared" ref="AO42:AO46" si="20">IF($B42="","",IF((VALUE(TEXT(AK42,"yyyymmdd"))-20190501)&lt;0,MID(IF((VALUE(TEXT($B42,"yyyymmdd"))-19890108)&gt;=0,RIGHT(CONCATENATE("0",TEXT($B42,"yyyymmdd")-19880000),6),TEXT($B42,"yyyymmdd")-19250000),4,1),IF((TEXT($B42,"yyyymmdd")-20180000)&lt;100000,MID(TEXT($B42,"yyyymmdd")-20180000,3,1),MID(TEXT($B42,"yyyymmdd")-20180000,4,1))))</f>
        <v/>
      </c>
      <c r="AP42" s="216" t="str">
        <f t="shared" ref="AP42:AP46" si="21">IF($B42="","",IF((VALUE(TEXT(AK42,"yyyymmdd"))-20190501)&lt;0,MID(IF((VALUE(TEXT($B42,"yyyymmdd"))-19890108)&gt;=0,RIGHT(CONCATENATE("0",TEXT($B42,"yyyymmdd")-19880000),6),TEXT($B42,"yyyymmdd")-19250000),5,1),IF((TEXT($B42,"yyyymmdd")-20180000)&lt;100000,MID(TEXT($B42,"yyyymmdd")-20180000,4,1),MID(TEXT($B42,"yyyymmdd")-20180000,5,1))))</f>
        <v/>
      </c>
      <c r="AQ42" s="228" t="str">
        <f t="shared" ref="AQ42:AQ46" si="22">IF($B42="","",IF((VALUE(TEXT(AK42,"yyyymmdd"))-20190501)&lt;0,RIGHT(IF((VALUE(TEXT($B42,"yyyymmdd"))-19890108)&gt;=0,RIGHT(CONCATENATE("0",TEXT($B42,"yyyymmdd")-19880000),6),TEXT($B42,"yyyymmdd")-19250000),1),RIGHT(TEXT($B42,"yyyymmdd")-20180000,1)))</f>
        <v/>
      </c>
      <c r="AR42" s="338"/>
      <c r="AS42" s="341"/>
      <c r="AT42" s="341"/>
      <c r="AU42" s="360"/>
      <c r="AV42" s="363"/>
      <c r="AW42" s="341"/>
      <c r="AX42" s="341"/>
      <c r="AY42" s="341"/>
      <c r="AZ42" s="341"/>
      <c r="BA42" s="348"/>
      <c r="BB42" s="36"/>
    </row>
    <row r="43" spans="3:54" ht="9.9499999999999993" customHeight="1" x14ac:dyDescent="0.15">
      <c r="C43" s="234"/>
      <c r="D43" s="338"/>
      <c r="E43" s="341"/>
      <c r="F43" s="341"/>
      <c r="G43" s="341"/>
      <c r="H43" s="341"/>
      <c r="I43" s="341"/>
      <c r="J43" s="341"/>
      <c r="K43" s="341"/>
      <c r="L43" s="341"/>
      <c r="M43" s="348"/>
      <c r="N43" s="34" t="s">
        <v>34</v>
      </c>
      <c r="O43" s="350" t="str">
        <f>IF(入力!$F21="","",入力!$F21)</f>
        <v/>
      </c>
      <c r="P43" s="350"/>
      <c r="Q43" s="350"/>
      <c r="R43" s="350"/>
      <c r="S43" s="350"/>
      <c r="T43" s="350"/>
      <c r="U43" s="350"/>
      <c r="V43" s="351"/>
      <c r="W43" s="5" t="s">
        <v>35</v>
      </c>
      <c r="X43" s="350" t="str">
        <f>IF(入力!$G21="","",入力!$G21)</f>
        <v/>
      </c>
      <c r="Y43" s="350"/>
      <c r="Z43" s="350"/>
      <c r="AA43" s="350"/>
      <c r="AB43" s="350"/>
      <c r="AC43" s="350"/>
      <c r="AD43" s="350"/>
      <c r="AE43" s="356"/>
      <c r="AF43" s="283"/>
      <c r="AG43" s="284"/>
      <c r="AH43" s="298"/>
      <c r="AI43" s="283" t="str">
        <f t="shared" si="16"/>
        <v/>
      </c>
      <c r="AJ43" s="284" t="str">
        <f t="shared" si="16"/>
        <v/>
      </c>
      <c r="AK43" s="285" t="str">
        <f t="shared" si="16"/>
        <v/>
      </c>
      <c r="AL43" s="216" t="str">
        <f t="shared" si="17"/>
        <v/>
      </c>
      <c r="AM43" s="225" t="str">
        <f t="shared" si="18"/>
        <v/>
      </c>
      <c r="AN43" s="216" t="str">
        <f t="shared" si="19"/>
        <v/>
      </c>
      <c r="AO43" s="225" t="str">
        <f t="shared" si="20"/>
        <v/>
      </c>
      <c r="AP43" s="216" t="str">
        <f t="shared" si="21"/>
        <v/>
      </c>
      <c r="AQ43" s="228" t="str">
        <f t="shared" si="22"/>
        <v/>
      </c>
      <c r="AR43" s="338"/>
      <c r="AS43" s="341"/>
      <c r="AT43" s="341"/>
      <c r="AU43" s="360"/>
      <c r="AV43" s="363"/>
      <c r="AW43" s="341"/>
      <c r="AX43" s="341"/>
      <c r="AY43" s="341"/>
      <c r="AZ43" s="341"/>
      <c r="BA43" s="348"/>
      <c r="BB43" s="40"/>
    </row>
    <row r="44" spans="3:54" ht="9.9499999999999993" customHeight="1" x14ac:dyDescent="0.15">
      <c r="C44" s="234"/>
      <c r="D44" s="338"/>
      <c r="E44" s="341"/>
      <c r="F44" s="341"/>
      <c r="G44" s="341"/>
      <c r="H44" s="341"/>
      <c r="I44" s="341"/>
      <c r="J44" s="341"/>
      <c r="K44" s="341"/>
      <c r="L44" s="341"/>
      <c r="M44" s="348"/>
      <c r="N44" s="34"/>
      <c r="O44" s="352"/>
      <c r="P44" s="352"/>
      <c r="Q44" s="352"/>
      <c r="R44" s="352"/>
      <c r="S44" s="352"/>
      <c r="T44" s="352"/>
      <c r="U44" s="352"/>
      <c r="V44" s="353"/>
      <c r="W44" s="5"/>
      <c r="X44" s="352"/>
      <c r="Y44" s="352"/>
      <c r="Z44" s="352"/>
      <c r="AA44" s="352"/>
      <c r="AB44" s="352"/>
      <c r="AC44" s="352"/>
      <c r="AD44" s="352"/>
      <c r="AE44" s="357"/>
      <c r="AF44" s="283"/>
      <c r="AG44" s="284"/>
      <c r="AH44" s="298"/>
      <c r="AI44" s="283" t="str">
        <f t="shared" si="16"/>
        <v/>
      </c>
      <c r="AJ44" s="284" t="str">
        <f t="shared" si="16"/>
        <v/>
      </c>
      <c r="AK44" s="285" t="str">
        <f t="shared" si="16"/>
        <v/>
      </c>
      <c r="AL44" s="216" t="str">
        <f t="shared" si="17"/>
        <v/>
      </c>
      <c r="AM44" s="225" t="str">
        <f t="shared" si="18"/>
        <v/>
      </c>
      <c r="AN44" s="216" t="str">
        <f t="shared" si="19"/>
        <v/>
      </c>
      <c r="AO44" s="225" t="str">
        <f t="shared" si="20"/>
        <v/>
      </c>
      <c r="AP44" s="216" t="str">
        <f t="shared" si="21"/>
        <v/>
      </c>
      <c r="AQ44" s="228" t="str">
        <f t="shared" si="22"/>
        <v/>
      </c>
      <c r="AR44" s="338"/>
      <c r="AS44" s="341"/>
      <c r="AT44" s="341"/>
      <c r="AU44" s="360"/>
      <c r="AV44" s="363"/>
      <c r="AW44" s="341"/>
      <c r="AX44" s="341"/>
      <c r="AY44" s="341"/>
      <c r="AZ44" s="341"/>
      <c r="BA44" s="348"/>
      <c r="BB44" s="40"/>
    </row>
    <row r="45" spans="3:54" ht="9.9499999999999993" customHeight="1" x14ac:dyDescent="0.15">
      <c r="C45" s="234"/>
      <c r="D45" s="338"/>
      <c r="E45" s="341"/>
      <c r="F45" s="341"/>
      <c r="G45" s="341"/>
      <c r="H45" s="341"/>
      <c r="I45" s="341"/>
      <c r="J45" s="341"/>
      <c r="K45" s="341"/>
      <c r="L45" s="341"/>
      <c r="M45" s="348"/>
      <c r="N45" s="34"/>
      <c r="O45" s="352"/>
      <c r="P45" s="352"/>
      <c r="Q45" s="352"/>
      <c r="R45" s="352"/>
      <c r="S45" s="352"/>
      <c r="T45" s="352"/>
      <c r="U45" s="352"/>
      <c r="V45" s="353"/>
      <c r="W45" s="5"/>
      <c r="X45" s="352"/>
      <c r="Y45" s="352"/>
      <c r="Z45" s="352"/>
      <c r="AA45" s="352"/>
      <c r="AB45" s="352"/>
      <c r="AC45" s="352"/>
      <c r="AD45" s="352"/>
      <c r="AE45" s="357"/>
      <c r="AF45" s="283"/>
      <c r="AG45" s="284"/>
      <c r="AH45" s="298"/>
      <c r="AI45" s="283" t="str">
        <f t="shared" si="16"/>
        <v/>
      </c>
      <c r="AJ45" s="284" t="str">
        <f t="shared" si="16"/>
        <v/>
      </c>
      <c r="AK45" s="285" t="str">
        <f t="shared" si="16"/>
        <v/>
      </c>
      <c r="AL45" s="216" t="str">
        <f t="shared" si="17"/>
        <v/>
      </c>
      <c r="AM45" s="225" t="str">
        <f t="shared" si="18"/>
        <v/>
      </c>
      <c r="AN45" s="216" t="str">
        <f t="shared" si="19"/>
        <v/>
      </c>
      <c r="AO45" s="225" t="str">
        <f t="shared" si="20"/>
        <v/>
      </c>
      <c r="AP45" s="216" t="str">
        <f t="shared" si="21"/>
        <v/>
      </c>
      <c r="AQ45" s="228" t="str">
        <f t="shared" si="22"/>
        <v/>
      </c>
      <c r="AR45" s="338"/>
      <c r="AS45" s="341"/>
      <c r="AT45" s="341"/>
      <c r="AU45" s="360"/>
      <c r="AV45" s="363"/>
      <c r="AW45" s="341"/>
      <c r="AX45" s="341"/>
      <c r="AY45" s="341"/>
      <c r="AZ45" s="341"/>
      <c r="BA45" s="348"/>
      <c r="BB45" s="40"/>
    </row>
    <row r="46" spans="3:54" ht="9.9499999999999993" customHeight="1" thickBot="1" x14ac:dyDescent="0.2">
      <c r="C46" s="234"/>
      <c r="D46" s="339"/>
      <c r="E46" s="342"/>
      <c r="F46" s="342"/>
      <c r="G46" s="342"/>
      <c r="H46" s="342"/>
      <c r="I46" s="342"/>
      <c r="J46" s="342"/>
      <c r="K46" s="342"/>
      <c r="L46" s="342"/>
      <c r="M46" s="349"/>
      <c r="N46" s="41"/>
      <c r="O46" s="354"/>
      <c r="P46" s="354"/>
      <c r="Q46" s="354"/>
      <c r="R46" s="354"/>
      <c r="S46" s="354"/>
      <c r="T46" s="354"/>
      <c r="U46" s="354"/>
      <c r="V46" s="355"/>
      <c r="W46" s="7"/>
      <c r="X46" s="354"/>
      <c r="Y46" s="354"/>
      <c r="Z46" s="354"/>
      <c r="AA46" s="354"/>
      <c r="AB46" s="354"/>
      <c r="AC46" s="354"/>
      <c r="AD46" s="354"/>
      <c r="AE46" s="358"/>
      <c r="AF46" s="286"/>
      <c r="AG46" s="287"/>
      <c r="AH46" s="299"/>
      <c r="AI46" s="286" t="str">
        <f t="shared" si="16"/>
        <v/>
      </c>
      <c r="AJ46" s="287" t="str">
        <f t="shared" si="16"/>
        <v/>
      </c>
      <c r="AK46" s="288" t="str">
        <f t="shared" si="16"/>
        <v/>
      </c>
      <c r="AL46" s="217" t="str">
        <f t="shared" si="17"/>
        <v/>
      </c>
      <c r="AM46" s="226" t="str">
        <f t="shared" si="18"/>
        <v/>
      </c>
      <c r="AN46" s="217" t="str">
        <f t="shared" si="19"/>
        <v/>
      </c>
      <c r="AO46" s="226" t="str">
        <f t="shared" si="20"/>
        <v/>
      </c>
      <c r="AP46" s="217" t="str">
        <f t="shared" si="21"/>
        <v/>
      </c>
      <c r="AQ46" s="229" t="str">
        <f t="shared" si="22"/>
        <v/>
      </c>
      <c r="AR46" s="339"/>
      <c r="AS46" s="342"/>
      <c r="AT46" s="342"/>
      <c r="AU46" s="361"/>
      <c r="AV46" s="364"/>
      <c r="AW46" s="342"/>
      <c r="AX46" s="342"/>
      <c r="AY46" s="342"/>
      <c r="AZ46" s="342"/>
      <c r="BA46" s="349"/>
      <c r="BB46" s="43"/>
    </row>
    <row r="47" spans="3:54" ht="12.75" customHeight="1" x14ac:dyDescent="0.15">
      <c r="C47" s="234"/>
      <c r="D47" s="200" t="s">
        <v>37</v>
      </c>
      <c r="E47" s="201"/>
      <c r="F47" s="201"/>
      <c r="G47" s="201"/>
      <c r="H47" s="201"/>
      <c r="I47" s="201"/>
      <c r="J47" s="200" t="s">
        <v>97</v>
      </c>
      <c r="K47" s="201"/>
      <c r="L47" s="201"/>
      <c r="M47" s="201"/>
      <c r="N47" s="201"/>
      <c r="O47" s="201"/>
      <c r="P47" s="201"/>
      <c r="Q47" s="201"/>
      <c r="R47" s="202"/>
      <c r="S47" s="200" t="s">
        <v>36</v>
      </c>
      <c r="T47" s="201"/>
      <c r="U47" s="201"/>
      <c r="V47" s="201"/>
      <c r="W47" s="201"/>
      <c r="X47" s="201"/>
      <c r="Y47" s="202"/>
      <c r="Z47" s="44"/>
      <c r="AA47" s="45"/>
      <c r="AI47" s="46"/>
      <c r="AL47" s="46"/>
      <c r="AM47" s="46"/>
      <c r="AN47" s="46"/>
      <c r="AO47" s="46"/>
      <c r="AP47" s="253" t="s">
        <v>38</v>
      </c>
      <c r="AQ47" s="256" t="s">
        <v>86</v>
      </c>
      <c r="AR47" s="257"/>
      <c r="AS47" s="257"/>
      <c r="AT47" s="258"/>
      <c r="AU47" s="249" t="s">
        <v>87</v>
      </c>
      <c r="AV47" s="250"/>
      <c r="AW47" s="250"/>
      <c r="AX47" s="250"/>
      <c r="AY47" s="251"/>
      <c r="AZ47" s="250"/>
      <c r="BA47" s="252"/>
    </row>
    <row r="48" spans="3:54" ht="9.9499999999999993" customHeight="1" x14ac:dyDescent="0.15">
      <c r="C48" s="234"/>
      <c r="D48" s="308" t="s">
        <v>39</v>
      </c>
      <c r="E48" s="309"/>
      <c r="F48" s="311" t="s">
        <v>40</v>
      </c>
      <c r="G48" s="309"/>
      <c r="H48" s="277" t="s">
        <v>41</v>
      </c>
      <c r="I48" s="278"/>
      <c r="J48" s="281" t="str">
        <f>IF(入力!P21="","",IF((VALUE(TEXT(入力!P21,"yyyymmdd"))-20190501)&gt;=0,"令和",IF((VALUE(TEXT(入力!P21,"yyyymmdd"))-19890108)&gt;=0,"平成","昭和")))</f>
        <v/>
      </c>
      <c r="K48" s="218" t="str">
        <f t="shared" ref="J48:L52" si="23">IF($B48="","",IF((VALUE(TEXT($B48,"yyyymmdd"))-20190501)&gt;=0,"9 ： 令和",IF((VALUE(TEXT($B48,"yyyymmdd"))-19890108)&gt;=0,"7 ： 平成","5 ： 昭和")))</f>
        <v/>
      </c>
      <c r="L48" s="282" t="str">
        <f t="shared" si="23"/>
        <v/>
      </c>
      <c r="M48" s="215" t="str">
        <f>IF(入力!P21="","",IF((VALUE(TEXT(入力!P21,"yyyymmdd"))-20181001)&lt;0,"×",IF((VALUE(TEXT(入力!P21,"yyyymmdd")))&lt;20190501,LEFT(TEXT(入力!P21,"yyyymmdd")-19880000,1),IF((TEXT(入力!P21,"yyyymmdd")-20180000)&lt;100000,0,LEFT(TEXT(入力!P21,"yyyymmdd")-20180000,1)))))</f>
        <v/>
      </c>
      <c r="N48" s="224" t="str">
        <f>IF(入力!P21="","",IF((VALUE(TEXT(入力!P21,"yyyymmdd"))-20181001)&lt;0,"×",IF((VALUE(TEXT(入力!P21,"yyyymmdd")))&lt;20190501,MID(TEXT(入力!P21,"yyyymmdd")-19880000,2,1),IF((TEXT(入力!P21,"yyyymmdd")-20180000)&lt;100000,LEFT(TEXT(入力!P21,"yyyymmdd")-20180000,1),MID(TEXT(入力!P21,"yyyymmdd")-20180000,2,1)))))</f>
        <v/>
      </c>
      <c r="O48" s="215" t="str">
        <f>IF(入力!P21="","",IF((VALUE(TEXT(入力!P21,"yyyymmdd"))-20181001)&lt;0,"×",IF((VALUE(TEXT(入力!P21,"yyyymmdd")))&lt;20190501,MID(TEXT(入力!P21,"yyyymmdd")-19880000,3,1),IF((TEXT(入力!P21,"yyyymmdd")-20180000)&lt;100000,MID(TEXT(入力!P21,"yyyymmdd")-20180000,2,1),MID(TEXT(入力!P21,"yyyymmdd")-20180000,3,1)))))</f>
        <v/>
      </c>
      <c r="P48" s="224" t="str">
        <f>IF(入力!P21="","",IF((VALUE(TEXT(入力!P21,"yyyymmdd"))-20181001)&lt;0,"×",IF((VALUE(TEXT(入力!P21,"yyyymmdd")))&lt;20190501,MID(TEXT(入力!P21,"yyyymmdd")-19880000,4,1),IF((TEXT(入力!P21,"yyyymmdd")-20180000)&lt;100000,MID(TEXT(入力!P21,"yyyymmdd")-20180000,3,1),MID(TEXT(入力!P21,"yyyymmdd")-20180000,4,1)))))</f>
        <v/>
      </c>
      <c r="Q48" s="215" t="str">
        <f>IF(入力!P21="","",IF((VALUE(TEXT(入力!P21,"yyyymmdd"))-20181001)&lt;0,"×",IF((VALUE(TEXT(入力!P21,"yyyymmdd")))&lt;20190501,MID(TEXT(入力!P21,"yyyymmdd")-19880000,5,1),IF((TEXT(入力!P21,"yyyymmdd")-20180000)&lt;100000,MID(TEXT(入力!P21,"yyyymmdd")-20180000,4,1),MID(TEXT(入力!P21,"yyyymmdd")-20180000,5,1)))))</f>
        <v/>
      </c>
      <c r="R48" s="227" t="str">
        <f>IF(入力!P21="","",IF((VALUE(TEXT(入力!P21,"yyyymmdd"))-20181001)&lt;0,"×",IF((VALUE(TEXT(入力!P21,"yyyymmdd")))&lt;20190501,RIGHT(TEXT(入力!P21,"yyyymmdd")-19880000,1),RIGHT(TEXT(入力!P21,"yyyymmdd")-20180000,1))))</f>
        <v/>
      </c>
      <c r="S48" s="236" t="str">
        <f>IF(入力!Q21="","",LEFT(RIGHT(CONCATENATE(" ",入力!Q21),3),1))</f>
        <v/>
      </c>
      <c r="T48" s="239" t="str">
        <f>IF(入力!Q21="","",MID(RIGHT(CONCATENATE(" ",入力!Q21),3),2,1))</f>
        <v/>
      </c>
      <c r="U48" s="224" t="str">
        <f>IF(入力!Q21="","",RIGHT(RIGHT(CONCATENATE(" ",入力!Q21),3),1))</f>
        <v/>
      </c>
      <c r="V48" s="215">
        <v>0</v>
      </c>
      <c r="W48" s="239">
        <v>0</v>
      </c>
      <c r="X48" s="259">
        <v>0</v>
      </c>
      <c r="Y48" s="93"/>
      <c r="Z48" s="243"/>
      <c r="AA48" s="244"/>
      <c r="AB48" s="47"/>
      <c r="AC48" s="48"/>
      <c r="AD48" s="48"/>
      <c r="AE48" s="48"/>
      <c r="AF48" s="48"/>
      <c r="AG48" s="48"/>
      <c r="AH48" s="245"/>
      <c r="AI48" s="245"/>
      <c r="AJ48" s="48"/>
      <c r="AK48" s="48"/>
      <c r="AL48" s="262"/>
      <c r="AM48" s="262"/>
      <c r="AN48" s="47"/>
      <c r="AO48" s="47"/>
      <c r="AP48" s="254"/>
      <c r="AQ48" s="263"/>
      <c r="AR48" s="264"/>
      <c r="AS48" s="264"/>
      <c r="AT48" s="265"/>
      <c r="AU48" s="90"/>
      <c r="AV48" s="49"/>
      <c r="AW48" s="50"/>
      <c r="AX48" s="49"/>
      <c r="AY48" s="50"/>
      <c r="AZ48" s="49"/>
      <c r="BA48" s="51"/>
    </row>
    <row r="49" spans="3:54" ht="9.9499999999999993" customHeight="1" x14ac:dyDescent="0.15">
      <c r="C49" s="234"/>
      <c r="D49" s="243"/>
      <c r="E49" s="310"/>
      <c r="F49" s="312"/>
      <c r="G49" s="310"/>
      <c r="H49" s="279"/>
      <c r="I49" s="280"/>
      <c r="J49" s="283" t="str">
        <f t="shared" si="23"/>
        <v/>
      </c>
      <c r="K49" s="284" t="str">
        <f t="shared" si="23"/>
        <v/>
      </c>
      <c r="L49" s="285" t="str">
        <f t="shared" si="23"/>
        <v/>
      </c>
      <c r="M49" s="216" t="str">
        <f>IF($B49="","",IF((VALUE(TEXT($B49,"yyyymmdd"))-20181001)&lt;0,"×",IF((TEXT($B49,"yyyymmdd")-20180000)&lt;100000,0,LEFT(TEXT($B49,"yyyymmdd")-20180000,1))))</f>
        <v/>
      </c>
      <c r="N49" s="225" t="str">
        <f>IF($B49="","",IF((VALUE(TEXT($B49,"yyyymmdd"))-20181001)&lt;0,"×",IF((TEXT($B49,"yyyymmdd")-20180000)&lt;100000,LEFT(TEXT($B49,"yyyymmdd")-20180000,1),MID(TEXT($B49,"yyyymmdd")-20180000,2,1))))</f>
        <v/>
      </c>
      <c r="O49" s="216" t="str">
        <f>IF($B49="","",IF((VALUE(TEXT($B49,"yyyymmdd"))-20181001)&lt;0,"×",IF((TEXT($B49,"yyyymmdd")-20180000)&lt;100000,MID(TEXT($B49,"yyyymmdd")-20180000,2,1),MID(TEXT($B49,"yyyymmdd")-20180000,3,1))))</f>
        <v/>
      </c>
      <c r="P49" s="225" t="str">
        <f>IF($B49="","",IF((VALUE(TEXT($B49,"yyyymmdd"))-20181001)&lt;0,"×",IF((TEXT($B49,"yyyymmdd")-20180000)&lt;100000,MID(TEXT($B49,"yyyymmdd")-20180000,3,1),MID(TEXT($B49,"yyyymmdd")-20180000,4,1))))</f>
        <v/>
      </c>
      <c r="Q49" s="216" t="str">
        <f>IF($B49="","",IF((VALUE(TEXT($B49,"yyyymmdd"))-20181001)&lt;0,"×",IF((TEXT($B49,"yyyymmdd")-20180000)&lt;100000,MID(TEXT($B49,"yyyymmdd")-20180000,4,1),MID(TEXT($B49,"yyyymmdd")-20180000,5,1))))</f>
        <v/>
      </c>
      <c r="R49" s="228"/>
      <c r="S49" s="237"/>
      <c r="T49" s="240"/>
      <c r="U49" s="225"/>
      <c r="V49" s="216"/>
      <c r="W49" s="240"/>
      <c r="X49" s="260"/>
      <c r="Y49" s="94"/>
      <c r="Z49" s="243"/>
      <c r="AA49" s="244"/>
      <c r="AB49" s="48"/>
      <c r="AC49" s="48"/>
      <c r="AD49" s="48"/>
      <c r="AE49" s="48"/>
      <c r="AF49" s="48"/>
      <c r="AG49" s="48"/>
      <c r="AH49" s="48"/>
      <c r="AI49" s="47"/>
      <c r="AJ49" s="48"/>
      <c r="AK49" s="48"/>
      <c r="AL49" s="262"/>
      <c r="AM49" s="262"/>
      <c r="AN49" s="47"/>
      <c r="AO49" s="47"/>
      <c r="AP49" s="254"/>
      <c r="AQ49" s="266"/>
      <c r="AR49" s="267"/>
      <c r="AS49" s="267"/>
      <c r="AT49" s="268"/>
      <c r="AU49" s="91"/>
      <c r="AV49" s="52"/>
      <c r="AW49" s="53"/>
      <c r="AX49" s="52"/>
      <c r="AY49" s="53"/>
      <c r="AZ49" s="52"/>
      <c r="BA49" s="54"/>
    </row>
    <row r="50" spans="3:54" ht="9.9499999999999993" customHeight="1" x14ac:dyDescent="0.15">
      <c r="C50" s="234"/>
      <c r="D50" s="243"/>
      <c r="E50" s="310"/>
      <c r="F50" s="312"/>
      <c r="G50" s="310"/>
      <c r="H50" s="279"/>
      <c r="I50" s="280"/>
      <c r="J50" s="283" t="str">
        <f t="shared" si="23"/>
        <v/>
      </c>
      <c r="K50" s="284" t="str">
        <f t="shared" si="23"/>
        <v/>
      </c>
      <c r="L50" s="285" t="str">
        <f t="shared" si="23"/>
        <v/>
      </c>
      <c r="M50" s="216" t="str">
        <f>IF($B50="","",IF((VALUE(TEXT($B50,"yyyymmdd"))-20181001)&lt;0,"×",IF((TEXT($B50,"yyyymmdd")-20180000)&lt;100000,0,LEFT(TEXT($B50,"yyyymmdd")-20180000,1))))</f>
        <v/>
      </c>
      <c r="N50" s="225" t="str">
        <f>IF($B50="","",IF((VALUE(TEXT($B50,"yyyymmdd"))-20181001)&lt;0,"×",IF((TEXT($B50,"yyyymmdd")-20180000)&lt;100000,LEFT(TEXT($B50,"yyyymmdd")-20180000,1),MID(TEXT($B50,"yyyymmdd")-20180000,2,1))))</f>
        <v/>
      </c>
      <c r="O50" s="216" t="str">
        <f>IF($B50="","",IF((VALUE(TEXT($B50,"yyyymmdd"))-20181001)&lt;0,"×",IF((TEXT($B50,"yyyymmdd")-20180000)&lt;100000,MID(TEXT($B50,"yyyymmdd")-20180000,2,1),MID(TEXT($B50,"yyyymmdd")-20180000,3,1))))</f>
        <v/>
      </c>
      <c r="P50" s="225" t="str">
        <f>IF($B50="","",IF((VALUE(TEXT($B50,"yyyymmdd"))-20181001)&lt;0,"×",IF((TEXT($B50,"yyyymmdd")-20180000)&lt;100000,MID(TEXT($B50,"yyyymmdd")-20180000,3,1),MID(TEXT($B50,"yyyymmdd")-20180000,4,1))))</f>
        <v/>
      </c>
      <c r="Q50" s="216" t="str">
        <f>IF($B50="","",IF((VALUE(TEXT($B50,"yyyymmdd"))-20181001)&lt;0,"×",IF((TEXT($B50,"yyyymmdd")-20180000)&lt;100000,MID(TEXT($B50,"yyyymmdd")-20180000,4,1),MID(TEXT($B50,"yyyymmdd")-20180000,5,1))))</f>
        <v/>
      </c>
      <c r="R50" s="228"/>
      <c r="S50" s="237"/>
      <c r="T50" s="240"/>
      <c r="U50" s="225"/>
      <c r="V50" s="216"/>
      <c r="W50" s="240"/>
      <c r="X50" s="260"/>
      <c r="Y50" s="94"/>
      <c r="Z50" s="243"/>
      <c r="AA50" s="244"/>
      <c r="AB50" s="48"/>
      <c r="AC50" s="48"/>
      <c r="AD50" s="48"/>
      <c r="AE50" s="48"/>
      <c r="AF50" s="48"/>
      <c r="AG50" s="48"/>
      <c r="AH50" s="48"/>
      <c r="AI50" s="47"/>
      <c r="AJ50" s="48"/>
      <c r="AK50" s="48"/>
      <c r="AL50" s="47"/>
      <c r="AM50" s="47"/>
      <c r="AN50" s="47"/>
      <c r="AO50" s="47"/>
      <c r="AP50" s="254"/>
      <c r="AQ50" s="266"/>
      <c r="AR50" s="267"/>
      <c r="AS50" s="267"/>
      <c r="AT50" s="268"/>
      <c r="AU50" s="91"/>
      <c r="AV50" s="52"/>
      <c r="AW50" s="53"/>
      <c r="AX50" s="52"/>
      <c r="AY50" s="53"/>
      <c r="AZ50" s="52"/>
      <c r="BA50" s="54"/>
    </row>
    <row r="51" spans="3:54" ht="9.9499999999999993" customHeight="1" x14ac:dyDescent="0.15">
      <c r="C51" s="234"/>
      <c r="D51" s="300" t="s">
        <v>82</v>
      </c>
      <c r="E51" s="301"/>
      <c r="F51" s="304" t="s">
        <v>83</v>
      </c>
      <c r="G51" s="301"/>
      <c r="H51" s="304" t="s">
        <v>84</v>
      </c>
      <c r="I51" s="306"/>
      <c r="J51" s="283" t="str">
        <f t="shared" si="23"/>
        <v/>
      </c>
      <c r="K51" s="284" t="str">
        <f t="shared" si="23"/>
        <v/>
      </c>
      <c r="L51" s="285" t="str">
        <f t="shared" si="23"/>
        <v/>
      </c>
      <c r="M51" s="216" t="str">
        <f>IF($B51="","",IF((VALUE(TEXT($B51,"yyyymmdd"))-20181001)&lt;0,"×",IF((TEXT($B51,"yyyymmdd")-20180000)&lt;100000,0,LEFT(TEXT($B51,"yyyymmdd")-20180000,1))))</f>
        <v/>
      </c>
      <c r="N51" s="225" t="str">
        <f>IF($B51="","",IF((VALUE(TEXT($B51,"yyyymmdd"))-20181001)&lt;0,"×",IF((TEXT($B51,"yyyymmdd")-20180000)&lt;100000,LEFT(TEXT($B51,"yyyymmdd")-20180000,1),MID(TEXT($B51,"yyyymmdd")-20180000,2,1))))</f>
        <v/>
      </c>
      <c r="O51" s="216" t="str">
        <f>IF($B51="","",IF((VALUE(TEXT($B51,"yyyymmdd"))-20181001)&lt;0,"×",IF((TEXT($B51,"yyyymmdd")-20180000)&lt;100000,MID(TEXT($B51,"yyyymmdd")-20180000,2,1),MID(TEXT($B51,"yyyymmdd")-20180000,3,1))))</f>
        <v/>
      </c>
      <c r="P51" s="225" t="str">
        <f>IF($B51="","",IF((VALUE(TEXT($B51,"yyyymmdd"))-20181001)&lt;0,"×",IF((TEXT($B51,"yyyymmdd")-20180000)&lt;100000,MID(TEXT($B51,"yyyymmdd")-20180000,3,1),MID(TEXT($B51,"yyyymmdd")-20180000,4,1))))</f>
        <v/>
      </c>
      <c r="Q51" s="216" t="str">
        <f>IF($B51="","",IF((VALUE(TEXT($B51,"yyyymmdd"))-20181001)&lt;0,"×",IF((TEXT($B51,"yyyymmdd")-20180000)&lt;100000,MID(TEXT($B51,"yyyymmdd")-20180000,4,1),MID(TEXT($B51,"yyyymmdd")-20180000,5,1))))</f>
        <v/>
      </c>
      <c r="R51" s="228"/>
      <c r="S51" s="237"/>
      <c r="T51" s="240"/>
      <c r="U51" s="225"/>
      <c r="V51" s="216"/>
      <c r="W51" s="240"/>
      <c r="X51" s="260"/>
      <c r="Y51" s="272" t="s">
        <v>42</v>
      </c>
      <c r="Z51" s="246"/>
      <c r="AA51" s="247"/>
      <c r="AB51" s="48"/>
      <c r="AC51" s="48"/>
      <c r="AD51" s="48"/>
      <c r="AE51" s="48"/>
      <c r="AF51" s="48"/>
      <c r="AG51" s="48"/>
      <c r="AH51" s="55"/>
      <c r="AI51" s="55"/>
      <c r="AJ51" s="48"/>
      <c r="AK51" s="48"/>
      <c r="AL51" s="55"/>
      <c r="AM51" s="55"/>
      <c r="AN51" s="55"/>
      <c r="AO51" s="55"/>
      <c r="AP51" s="254"/>
      <c r="AQ51" s="266"/>
      <c r="AR51" s="267"/>
      <c r="AS51" s="267"/>
      <c r="AT51" s="268"/>
      <c r="AU51" s="56"/>
      <c r="AV51" s="57"/>
      <c r="AW51" s="58"/>
      <c r="AX51" s="57"/>
      <c r="AY51" s="58"/>
      <c r="AZ51" s="57"/>
      <c r="BA51" s="54"/>
    </row>
    <row r="52" spans="3:54" ht="9.9499999999999993" customHeight="1" thickBot="1" x14ac:dyDescent="0.2">
      <c r="C52" s="235"/>
      <c r="D52" s="302"/>
      <c r="E52" s="303"/>
      <c r="F52" s="305"/>
      <c r="G52" s="303"/>
      <c r="H52" s="305"/>
      <c r="I52" s="307"/>
      <c r="J52" s="286" t="str">
        <f t="shared" si="23"/>
        <v/>
      </c>
      <c r="K52" s="287" t="str">
        <f t="shared" si="23"/>
        <v/>
      </c>
      <c r="L52" s="288" t="str">
        <f t="shared" si="23"/>
        <v/>
      </c>
      <c r="M52" s="217" t="str">
        <f>IF($B52="","",IF((VALUE(TEXT($B52,"yyyymmdd"))-20181001)&lt;0,"×",IF((TEXT($B52,"yyyymmdd")-20180000)&lt;100000,0,LEFT(TEXT($B52,"yyyymmdd")-20180000,1))))</f>
        <v/>
      </c>
      <c r="N52" s="226" t="str">
        <f>IF($B52="","",IF((VALUE(TEXT($B52,"yyyymmdd"))-20181001)&lt;0,"×",IF((TEXT($B52,"yyyymmdd")-20180000)&lt;100000,LEFT(TEXT($B52,"yyyymmdd")-20180000,1),MID(TEXT($B52,"yyyymmdd")-20180000,2,1))))</f>
        <v/>
      </c>
      <c r="O52" s="217" t="str">
        <f>IF($B52="","",IF((VALUE(TEXT($B52,"yyyymmdd"))-20181001)&lt;0,"×",IF((TEXT($B52,"yyyymmdd")-20180000)&lt;100000,MID(TEXT($B52,"yyyymmdd")-20180000,2,1),MID(TEXT($B52,"yyyymmdd")-20180000,3,1))))</f>
        <v/>
      </c>
      <c r="P52" s="226" t="str">
        <f>IF($B52="","",IF((VALUE(TEXT($B52,"yyyymmdd"))-20181001)&lt;0,"×",IF((TEXT($B52,"yyyymmdd")-20180000)&lt;100000,MID(TEXT($B52,"yyyymmdd")-20180000,3,1),MID(TEXT($B52,"yyyymmdd")-20180000,4,1))))</f>
        <v/>
      </c>
      <c r="Q52" s="217" t="str">
        <f>IF($B52="","",IF((VALUE(TEXT($B52,"yyyymmdd"))-20181001)&lt;0,"×",IF((TEXT($B52,"yyyymmdd")-20180000)&lt;100000,MID(TEXT($B52,"yyyymmdd")-20180000,4,1),MID(TEXT($B52,"yyyymmdd")-20180000,5,1))))</f>
        <v/>
      </c>
      <c r="R52" s="229"/>
      <c r="S52" s="238"/>
      <c r="T52" s="241"/>
      <c r="U52" s="226"/>
      <c r="V52" s="217"/>
      <c r="W52" s="241"/>
      <c r="X52" s="261"/>
      <c r="Y52" s="273"/>
      <c r="Z52" s="248"/>
      <c r="AA52" s="247"/>
      <c r="AB52" s="48"/>
      <c r="AC52" s="48"/>
      <c r="AD52" s="48"/>
      <c r="AE52" s="48"/>
      <c r="AF52" s="48"/>
      <c r="AG52" s="48"/>
      <c r="AH52" s="55"/>
      <c r="AI52" s="55"/>
      <c r="AJ52" s="48"/>
      <c r="AK52" s="48"/>
      <c r="AL52" s="55"/>
      <c r="AM52" s="55"/>
      <c r="AN52" s="55"/>
      <c r="AO52" s="55"/>
      <c r="AP52" s="255"/>
      <c r="AQ52" s="269"/>
      <c r="AR52" s="270"/>
      <c r="AS52" s="270"/>
      <c r="AT52" s="271"/>
      <c r="AU52" s="59"/>
      <c r="AV52" s="60"/>
      <c r="AW52" s="61"/>
      <c r="AX52" s="60"/>
      <c r="AY52" s="61"/>
      <c r="AZ52" s="60"/>
      <c r="BA52" s="62"/>
    </row>
    <row r="53" spans="3:54" ht="5.0999999999999996" customHeight="1" thickBot="1" x14ac:dyDescent="0.2">
      <c r="C53" s="63"/>
      <c r="D53" s="64"/>
      <c r="E53" s="64"/>
      <c r="F53" s="64"/>
      <c r="G53" s="65"/>
      <c r="H53" s="66"/>
      <c r="I53" s="67"/>
      <c r="J53" s="67"/>
      <c r="K53" s="68"/>
      <c r="L53" s="68"/>
      <c r="M53" s="65"/>
      <c r="N53" s="65"/>
      <c r="O53" s="65"/>
      <c r="P53" s="65"/>
      <c r="Q53" s="65"/>
      <c r="R53" s="65"/>
      <c r="S53" s="69"/>
      <c r="T53" s="70"/>
      <c r="U53" s="70"/>
      <c r="V53" s="70"/>
      <c r="W53" s="70"/>
      <c r="X53" s="70"/>
      <c r="Y53" s="70"/>
      <c r="Z53" s="70"/>
      <c r="AA53" s="70"/>
      <c r="AB53" s="71"/>
      <c r="AC53" s="71"/>
      <c r="AD53" s="71"/>
      <c r="AE53" s="71"/>
      <c r="AF53" s="71"/>
      <c r="AG53" s="71"/>
      <c r="AH53" s="72"/>
      <c r="AI53" s="72"/>
      <c r="AJ53" s="72"/>
      <c r="AK53" s="72"/>
      <c r="AL53" s="72"/>
      <c r="AM53" s="72"/>
      <c r="AN53" s="73"/>
      <c r="AO53" s="74"/>
      <c r="AP53" s="74"/>
      <c r="AQ53" s="74"/>
      <c r="AR53" s="74"/>
      <c r="AS53" s="74"/>
      <c r="AT53" s="74"/>
      <c r="AU53" s="72"/>
      <c r="AV53" s="75"/>
      <c r="AW53" s="75"/>
      <c r="AX53" s="75"/>
      <c r="AY53" s="75"/>
      <c r="AZ53" s="75"/>
      <c r="BA53" s="75"/>
    </row>
    <row r="54" spans="3:54" ht="12.75" customHeight="1" x14ac:dyDescent="0.15">
      <c r="C54" s="32" t="s">
        <v>85</v>
      </c>
      <c r="D54" s="230" t="s">
        <v>28</v>
      </c>
      <c r="E54" s="231"/>
      <c r="F54" s="231"/>
      <c r="G54" s="231"/>
      <c r="H54" s="231"/>
      <c r="I54" s="231"/>
      <c r="J54" s="231"/>
      <c r="K54" s="231"/>
      <c r="L54" s="231"/>
      <c r="M54" s="232"/>
      <c r="N54" s="200" t="s">
        <v>29</v>
      </c>
      <c r="O54" s="201"/>
      <c r="P54" s="201"/>
      <c r="Q54" s="201"/>
      <c r="R54" s="201"/>
      <c r="S54" s="201"/>
      <c r="T54" s="201"/>
      <c r="U54" s="201"/>
      <c r="V54" s="201"/>
      <c r="W54" s="201"/>
      <c r="X54" s="201"/>
      <c r="Y54" s="201"/>
      <c r="Z54" s="201"/>
      <c r="AA54" s="201"/>
      <c r="AB54" s="201"/>
      <c r="AC54" s="201"/>
      <c r="AD54" s="201"/>
      <c r="AE54" s="202"/>
      <c r="AF54" s="313" t="s">
        <v>31</v>
      </c>
      <c r="AG54" s="314"/>
      <c r="AH54" s="315"/>
      <c r="AI54" s="200" t="s">
        <v>30</v>
      </c>
      <c r="AJ54" s="201"/>
      <c r="AK54" s="201"/>
      <c r="AL54" s="201"/>
      <c r="AM54" s="201"/>
      <c r="AN54" s="201"/>
      <c r="AO54" s="201"/>
      <c r="AP54" s="201"/>
      <c r="AQ54" s="202"/>
      <c r="AR54" s="230" t="s">
        <v>32</v>
      </c>
      <c r="AS54" s="231"/>
      <c r="AT54" s="231"/>
      <c r="AU54" s="231"/>
      <c r="AV54" s="231"/>
      <c r="AW54" s="231"/>
      <c r="AX54" s="231"/>
      <c r="AY54" s="231"/>
      <c r="AZ54" s="231"/>
      <c r="BA54" s="232"/>
      <c r="BB54" s="33"/>
    </row>
    <row r="55" spans="3:54" ht="9.9499999999999993" customHeight="1" x14ac:dyDescent="0.15">
      <c r="C55" s="233">
        <v>8</v>
      </c>
      <c r="D55" s="337" t="str">
        <f>IF(入力!$E22="","",LEFT(RIGHT(CONCATENATE("          ",入力!$E22),10),1))</f>
        <v/>
      </c>
      <c r="E55" s="340" t="str">
        <f>IF(入力!$E22="","",MID(RIGHT(CONCATENATE("          ",入力!$E22),10),2,1))</f>
        <v/>
      </c>
      <c r="F55" s="340" t="str">
        <f>IF(入力!$E22="","",MID(RIGHT(CONCATENATE("          ",入力!$E22),10),3,1))</f>
        <v/>
      </c>
      <c r="G55" s="340" t="str">
        <f>IF(入力!$E22="","",MID(RIGHT(CONCATENATE("          ",入力!$E22),10),4,1))</f>
        <v/>
      </c>
      <c r="H55" s="340" t="str">
        <f>IF(入力!$E22="","",MID(RIGHT(CONCATENATE("          ",入力!$E22),10),5,1))</f>
        <v/>
      </c>
      <c r="I55" s="340" t="str">
        <f>IF(入力!$E22="","",MID(RIGHT(CONCATENATE("          ",入力!$E22),10),6,1))</f>
        <v/>
      </c>
      <c r="J55" s="340" t="str">
        <f>IF(入力!$E22="","",MID(RIGHT(CONCATENATE("          ",入力!$E22),10),7,1))</f>
        <v/>
      </c>
      <c r="K55" s="340" t="str">
        <f>IF(入力!$E22="","",MID(RIGHT(CONCATENATE("          ",入力!$E22),10),8,1))</f>
        <v/>
      </c>
      <c r="L55" s="340" t="str">
        <f>IF(入力!$E22="","",MID(RIGHT(CONCATENATE("          ",入力!$E22),10),9,1))</f>
        <v/>
      </c>
      <c r="M55" s="347" t="str">
        <f>IF(入力!$E22="","",RIGHT(RIGHT(CONCATENATE("          ",入力!$E22),10),1))</f>
        <v/>
      </c>
      <c r="N55" s="34" t="s">
        <v>33</v>
      </c>
      <c r="O55" s="343" t="str">
        <f>IF(入力!$H22="","",入力!$H22)</f>
        <v/>
      </c>
      <c r="P55" s="343"/>
      <c r="Q55" s="343"/>
      <c r="R55" s="343"/>
      <c r="S55" s="343"/>
      <c r="T55" s="343"/>
      <c r="U55" s="343"/>
      <c r="V55" s="365"/>
      <c r="W55" s="2"/>
      <c r="X55" s="343" t="str">
        <f>IF(入力!$I22="","",入力!$I22)</f>
        <v/>
      </c>
      <c r="Y55" s="343"/>
      <c r="Z55" s="343"/>
      <c r="AA55" s="343"/>
      <c r="AB55" s="343"/>
      <c r="AC55" s="343"/>
      <c r="AD55" s="343"/>
      <c r="AE55" s="344"/>
      <c r="AF55" s="281" t="str">
        <f>IF(入力!J22="","",IF(入力!J22="男","5 ：男",IF(入力!J22="女","6 ：女","error")))</f>
        <v/>
      </c>
      <c r="AG55" s="218"/>
      <c r="AH55" s="222"/>
      <c r="AI55" s="281" t="str">
        <f>IF(入力!K22="","",IF((VALUE(TEXT(入力!K22,"yyyymmdd"))-20190501)&gt;=0,"令和",IF((VALUE(TEXT(入力!K22,"yyyymmdd"))-19890108)&gt;=0,"平成","昭和")))</f>
        <v/>
      </c>
      <c r="AJ55" s="218" t="str">
        <f t="shared" ref="AI55:AK60" si="24">IF($B55="","",IF((VALUE(TEXT($B55,"yyyymmdd"))-20190501)&gt;=0,"9 ： 令和",IF((VALUE(TEXT($B55,"yyyymmdd"))-19890108)&gt;=0,"7 ： 平成","5 ： 昭和")))</f>
        <v/>
      </c>
      <c r="AK55" s="282" t="str">
        <f t="shared" si="24"/>
        <v/>
      </c>
      <c r="AL55" s="215" t="str">
        <f>IF(入力!K22="","",IF((VALUE(TEXT(入力!K22,"yyyymmdd"))-20190501)&lt;0,LEFT(IF((VALUE(TEXT(入力!K22,"yyyymmdd"))-19890108)&gt;=0,RIGHT(CONCATENATE("0",TEXT(入力!K22,"yyyymmdd")-19880000),6),TEXT(入力!K22,"yyyymmdd")-19250000),1),IF((TEXT(入力!K22,"yyyymmdd")-20180000)&lt;100000,0,LEFT(TEXT(入力!K22,"yyyymmdd")-20180000,1))))</f>
        <v/>
      </c>
      <c r="AM55" s="224" t="str">
        <f>IF(入力!K22="","",IF((VALUE(TEXT(入力!K22,"yyyymmdd"))-20190501)&lt;0,MID(IF((VALUE(TEXT(入力!K22,"yyyymmdd"))-19890108)&gt;=0,RIGHT(CONCATENATE("0",TEXT(入力!K22,"yyyymmdd")-19880000),6),TEXT(入力!K22,"yyyymmdd")-19250000),2,1),IF((TEXT(入力!K22,"yyyymmdd")-20180000)&lt;100000,LEFT(TEXT(入力!K22,"yyyymmdd")-20180000,1),MID(TEXT(入力!K22,"yyyymmdd")-20180000,2,1))))</f>
        <v/>
      </c>
      <c r="AN55" s="215" t="str">
        <f>IF(入力!K22="","",IF((VALUE(TEXT(入力!K22,"yyyymmdd"))-20190501)&lt;0,MID(IF((VALUE(TEXT(入力!K22,"yyyymmdd"))-19890108)&gt;=0,RIGHT(CONCATENATE("0",TEXT(入力!K22,"yyyymmdd")-19880000),6),TEXT(入力!K22,"yyyymmdd")-19250000),3,1),IF((TEXT(入力!K22,"yyyymmdd")-20180000)&lt;100000,MID(TEXT(入力!K22,"yyyymmdd")-20180000,2,1),MID(TEXT(入力!K22,"yyyymmdd")-20180000,3,1))))</f>
        <v/>
      </c>
      <c r="AO55" s="224" t="str">
        <f>IF(入力!K22="","",IF((VALUE(TEXT(入力!K22,"yyyymmdd"))-20190501)&lt;0,MID(IF((VALUE(TEXT(入力!K22,"yyyymmdd"))-19890108)&gt;=0,RIGHT(CONCATENATE("0",TEXT(入力!K22,"yyyymmdd")-19880000),6),TEXT(入力!K22,"yyyymmdd")-19250000),4,1),IF((TEXT(入力!K22,"yyyymmdd")-20180000)&lt;100000,MID(TEXT(入力!K22,"yyyymmdd")-20180000,3,1),MID(TEXT(入力!K22,"yyyymmdd")-20180000,4,1))))</f>
        <v/>
      </c>
      <c r="AP55" s="215" t="str">
        <f>IF(入力!K22="","",IF((VALUE(TEXT(入力!K22,"yyyymmdd"))-20190501)&lt;0,MID(IF((VALUE(TEXT(入力!K22,"yyyymmdd"))-19890108)&gt;=0,RIGHT(CONCATENATE("0",TEXT(入力!K22,"yyyymmdd")-19880000),6),TEXT(入力!K22,"yyyymmdd")-19250000),5,1),IF((TEXT(入力!K22,"yyyymmdd")-20180000)&lt;100000,MID(TEXT(入力!K22,"yyyymmdd")-20180000,4,1),MID(TEXT(入力!K22,"yyyymmdd")-20180000,5,1))))</f>
        <v/>
      </c>
      <c r="AQ55" s="227" t="str">
        <f>IF(入力!K22="","",IF((VALUE(TEXT(入力!K22,"yyyymmdd"))-20190501)&lt;0,RIGHT(IF((VALUE(TEXT(入力!K22,"yyyymmdd"))-19890108)&gt;=0,RIGHT(CONCATENATE("0",TEXT(入力!K22,"yyyymmdd")-19880000),6),TEXT(入力!K22,"yyyymmdd")-19250000),1),RIGHT(TEXT(入力!K22,"yyyymmdd")-20180000,1)))</f>
        <v/>
      </c>
      <c r="AR55" s="337" t="str">
        <f>IF(入力!$L22="","",LEFT(入力!$L22,1))</f>
        <v/>
      </c>
      <c r="AS55" s="340" t="str">
        <f>IF(入力!$L22="","",MID(入力!$L22,2,1))</f>
        <v/>
      </c>
      <c r="AT55" s="340" t="str">
        <f>IF(入力!$L22="","",MID(入力!$L22,3,1))</f>
        <v/>
      </c>
      <c r="AU55" s="359" t="str">
        <f>IF(入力!$L22="","",RIGHT(入力!$L22,1))</f>
        <v/>
      </c>
      <c r="AV55" s="362" t="str">
        <f>IF(入力!$N22="","",LEFT(入力!$N22,1))</f>
        <v/>
      </c>
      <c r="AW55" s="340" t="str">
        <f>IF(入力!$N22="","",MID(入力!$N22,2,1))</f>
        <v/>
      </c>
      <c r="AX55" s="340" t="str">
        <f>IF(入力!$N22="","",MID(入力!$N22,3,1))</f>
        <v/>
      </c>
      <c r="AY55" s="340" t="str">
        <f>IF(入力!$N22="","",MID(入力!$N22,4,1))</f>
        <v/>
      </c>
      <c r="AZ55" s="340" t="str">
        <f>IF(入力!$N22="","",MID(入力!$N22,5,1))</f>
        <v/>
      </c>
      <c r="BA55" s="347" t="str">
        <f>IF(入力!$N22="","",RIGHT(入力!$N22,1))</f>
        <v/>
      </c>
      <c r="BB55" s="36"/>
    </row>
    <row r="56" spans="3:54" ht="9.9499999999999993" customHeight="1" x14ac:dyDescent="0.15">
      <c r="C56" s="234"/>
      <c r="D56" s="338"/>
      <c r="E56" s="341"/>
      <c r="F56" s="341"/>
      <c r="G56" s="341"/>
      <c r="H56" s="341"/>
      <c r="I56" s="341"/>
      <c r="J56" s="341"/>
      <c r="K56" s="341"/>
      <c r="L56" s="341"/>
      <c r="M56" s="348"/>
      <c r="N56" s="37"/>
      <c r="O56" s="345"/>
      <c r="P56" s="345"/>
      <c r="Q56" s="345"/>
      <c r="R56" s="345"/>
      <c r="S56" s="345"/>
      <c r="T56" s="345"/>
      <c r="U56" s="345"/>
      <c r="V56" s="366"/>
      <c r="W56" s="4"/>
      <c r="X56" s="345"/>
      <c r="Y56" s="345"/>
      <c r="Z56" s="345"/>
      <c r="AA56" s="345"/>
      <c r="AB56" s="345"/>
      <c r="AC56" s="345"/>
      <c r="AD56" s="345"/>
      <c r="AE56" s="346"/>
      <c r="AF56" s="283"/>
      <c r="AG56" s="284"/>
      <c r="AH56" s="298"/>
      <c r="AI56" s="283" t="str">
        <f t="shared" si="24"/>
        <v/>
      </c>
      <c r="AJ56" s="284" t="str">
        <f t="shared" si="24"/>
        <v/>
      </c>
      <c r="AK56" s="285" t="str">
        <f t="shared" si="24"/>
        <v/>
      </c>
      <c r="AL56" s="216" t="str">
        <f t="shared" ref="AL56:AL60" si="25">IF($B56="","",IF((VALUE(TEXT(AK56,"yyyymmdd"))-20190501)&lt;0,LEFT(IF((VALUE(TEXT(AK56,"yyyymmdd"))-19890108)&gt;=0,RIGHT(CONCATENATE("0",TEXT($B56,"yyyymmdd")-19880000),6),TEXT($B56,"yyyymmdd")-19250000),1),IF((TEXT($B56,"yyyymmdd")-20180000)&lt;100000,0,LEFT(TEXT($B56,"yyyymmdd")-20180000,1))))</f>
        <v/>
      </c>
      <c r="AM56" s="225" t="str">
        <f t="shared" ref="AM56:AM60" si="26">IF($B56="","",IF((VALUE(TEXT(AK56,"yyyymmdd"))-20190501)&lt;0,MID(IF((VALUE(TEXT($B56,"yyyymmdd"))-19890108)&gt;=0,RIGHT(CONCATENATE("0",TEXT($B56,"yyyymmdd")-19880000),6),TEXT($B56,"yyyymmdd")-19250000),2,1),IF((TEXT($B56,"yyyymmdd")-20180000)&lt;100000,LEFT(TEXT($B56,"yyyymmdd")-20180000,1),MID(TEXT($B56,"yyyymmdd")-20180000,2,1))))</f>
        <v/>
      </c>
      <c r="AN56" s="216" t="str">
        <f t="shared" ref="AN56:AN60" si="27">IF($B56="","",IF((VALUE(TEXT(AK56,"yyyymmdd"))-20190501)&lt;0,MID(IF((VALUE(TEXT($B56,"yyyymmdd"))-19890108)&gt;=0,RIGHT(CONCATENATE("0",TEXT($B56,"yyyymmdd")-19880000),6),TEXT($B56,"yyyymmdd")-19250000),3,1),IF((TEXT($B56,"yyyymmdd")-20180000)&lt;100000,MID(TEXT($B56,"yyyymmdd")-20180000,2,1),MID(TEXT($B56,"yyyymmdd")-20180000,3,1))))</f>
        <v/>
      </c>
      <c r="AO56" s="225" t="str">
        <f t="shared" ref="AO56:AO60" si="28">IF($B56="","",IF((VALUE(TEXT(AK56,"yyyymmdd"))-20190501)&lt;0,MID(IF((VALUE(TEXT($B56,"yyyymmdd"))-19890108)&gt;=0,RIGHT(CONCATENATE("0",TEXT($B56,"yyyymmdd")-19880000),6),TEXT($B56,"yyyymmdd")-19250000),4,1),IF((TEXT($B56,"yyyymmdd")-20180000)&lt;100000,MID(TEXT($B56,"yyyymmdd")-20180000,3,1),MID(TEXT($B56,"yyyymmdd")-20180000,4,1))))</f>
        <v/>
      </c>
      <c r="AP56" s="216" t="str">
        <f t="shared" ref="AP56:AP60" si="29">IF($B56="","",IF((VALUE(TEXT(AK56,"yyyymmdd"))-20190501)&lt;0,MID(IF((VALUE(TEXT($B56,"yyyymmdd"))-19890108)&gt;=0,RIGHT(CONCATENATE("0",TEXT($B56,"yyyymmdd")-19880000),6),TEXT($B56,"yyyymmdd")-19250000),5,1),IF((TEXT($B56,"yyyymmdd")-20180000)&lt;100000,MID(TEXT($B56,"yyyymmdd")-20180000,4,1),MID(TEXT($B56,"yyyymmdd")-20180000,5,1))))</f>
        <v/>
      </c>
      <c r="AQ56" s="228" t="str">
        <f t="shared" ref="AQ56:AQ60" si="30">IF($B56="","",IF((VALUE(TEXT(AK56,"yyyymmdd"))-20190501)&lt;0,RIGHT(IF((VALUE(TEXT($B56,"yyyymmdd"))-19890108)&gt;=0,RIGHT(CONCATENATE("0",TEXT($B56,"yyyymmdd")-19880000),6),TEXT($B56,"yyyymmdd")-19250000),1),RIGHT(TEXT($B56,"yyyymmdd")-20180000,1)))</f>
        <v/>
      </c>
      <c r="AR56" s="338"/>
      <c r="AS56" s="341"/>
      <c r="AT56" s="341"/>
      <c r="AU56" s="360"/>
      <c r="AV56" s="363"/>
      <c r="AW56" s="341"/>
      <c r="AX56" s="341"/>
      <c r="AY56" s="341"/>
      <c r="AZ56" s="341"/>
      <c r="BA56" s="348"/>
      <c r="BB56" s="36"/>
    </row>
    <row r="57" spans="3:54" ht="9.9499999999999993" customHeight="1" x14ac:dyDescent="0.15">
      <c r="C57" s="234"/>
      <c r="D57" s="338"/>
      <c r="E57" s="341"/>
      <c r="F57" s="341"/>
      <c r="G57" s="341"/>
      <c r="H57" s="341"/>
      <c r="I57" s="341"/>
      <c r="J57" s="341"/>
      <c r="K57" s="341"/>
      <c r="L57" s="341"/>
      <c r="M57" s="348"/>
      <c r="N57" s="34" t="s">
        <v>34</v>
      </c>
      <c r="O57" s="350" t="str">
        <f>IF(入力!$F22="","",入力!$F22)</f>
        <v/>
      </c>
      <c r="P57" s="350"/>
      <c r="Q57" s="350"/>
      <c r="R57" s="350"/>
      <c r="S57" s="350"/>
      <c r="T57" s="350"/>
      <c r="U57" s="350"/>
      <c r="V57" s="351"/>
      <c r="W57" s="5" t="s">
        <v>35</v>
      </c>
      <c r="X57" s="350" t="str">
        <f>IF(入力!$G22="","",入力!$G22)</f>
        <v/>
      </c>
      <c r="Y57" s="350"/>
      <c r="Z57" s="350"/>
      <c r="AA57" s="350"/>
      <c r="AB57" s="350"/>
      <c r="AC57" s="350"/>
      <c r="AD57" s="350"/>
      <c r="AE57" s="356"/>
      <c r="AF57" s="283"/>
      <c r="AG57" s="284"/>
      <c r="AH57" s="298"/>
      <c r="AI57" s="283" t="str">
        <f t="shared" si="24"/>
        <v/>
      </c>
      <c r="AJ57" s="284" t="str">
        <f t="shared" si="24"/>
        <v/>
      </c>
      <c r="AK57" s="285" t="str">
        <f t="shared" si="24"/>
        <v/>
      </c>
      <c r="AL57" s="216" t="str">
        <f t="shared" si="25"/>
        <v/>
      </c>
      <c r="AM57" s="225" t="str">
        <f t="shared" si="26"/>
        <v/>
      </c>
      <c r="AN57" s="216" t="str">
        <f t="shared" si="27"/>
        <v/>
      </c>
      <c r="AO57" s="225" t="str">
        <f t="shared" si="28"/>
        <v/>
      </c>
      <c r="AP57" s="216" t="str">
        <f t="shared" si="29"/>
        <v/>
      </c>
      <c r="AQ57" s="228" t="str">
        <f t="shared" si="30"/>
        <v/>
      </c>
      <c r="AR57" s="338"/>
      <c r="AS57" s="341"/>
      <c r="AT57" s="341"/>
      <c r="AU57" s="360"/>
      <c r="AV57" s="363"/>
      <c r="AW57" s="341"/>
      <c r="AX57" s="341"/>
      <c r="AY57" s="341"/>
      <c r="AZ57" s="341"/>
      <c r="BA57" s="348"/>
      <c r="BB57" s="40"/>
    </row>
    <row r="58" spans="3:54" ht="9.9499999999999993" customHeight="1" x14ac:dyDescent="0.15">
      <c r="C58" s="234"/>
      <c r="D58" s="338"/>
      <c r="E58" s="341"/>
      <c r="F58" s="341"/>
      <c r="G58" s="341"/>
      <c r="H58" s="341"/>
      <c r="I58" s="341"/>
      <c r="J58" s="341"/>
      <c r="K58" s="341"/>
      <c r="L58" s="341"/>
      <c r="M58" s="348"/>
      <c r="N58" s="34"/>
      <c r="O58" s="352"/>
      <c r="P58" s="352"/>
      <c r="Q58" s="352"/>
      <c r="R58" s="352"/>
      <c r="S58" s="352"/>
      <c r="T58" s="352"/>
      <c r="U58" s="352"/>
      <c r="V58" s="353"/>
      <c r="W58" s="5"/>
      <c r="X58" s="352"/>
      <c r="Y58" s="352"/>
      <c r="Z58" s="352"/>
      <c r="AA58" s="352"/>
      <c r="AB58" s="352"/>
      <c r="AC58" s="352"/>
      <c r="AD58" s="352"/>
      <c r="AE58" s="357"/>
      <c r="AF58" s="283"/>
      <c r="AG58" s="284"/>
      <c r="AH58" s="298"/>
      <c r="AI58" s="283" t="str">
        <f t="shared" si="24"/>
        <v/>
      </c>
      <c r="AJ58" s="284" t="str">
        <f t="shared" si="24"/>
        <v/>
      </c>
      <c r="AK58" s="285" t="str">
        <f t="shared" si="24"/>
        <v/>
      </c>
      <c r="AL58" s="216" t="str">
        <f t="shared" si="25"/>
        <v/>
      </c>
      <c r="AM58" s="225" t="str">
        <f t="shared" si="26"/>
        <v/>
      </c>
      <c r="AN58" s="216" t="str">
        <f t="shared" si="27"/>
        <v/>
      </c>
      <c r="AO58" s="225" t="str">
        <f t="shared" si="28"/>
        <v/>
      </c>
      <c r="AP58" s="216" t="str">
        <f t="shared" si="29"/>
        <v/>
      </c>
      <c r="AQ58" s="228" t="str">
        <f t="shared" si="30"/>
        <v/>
      </c>
      <c r="AR58" s="338"/>
      <c r="AS58" s="341"/>
      <c r="AT58" s="341"/>
      <c r="AU58" s="360"/>
      <c r="AV58" s="363"/>
      <c r="AW58" s="341"/>
      <c r="AX58" s="341"/>
      <c r="AY58" s="341"/>
      <c r="AZ58" s="341"/>
      <c r="BA58" s="348"/>
      <c r="BB58" s="40"/>
    </row>
    <row r="59" spans="3:54" ht="9.9499999999999993" customHeight="1" x14ac:dyDescent="0.15">
      <c r="C59" s="234"/>
      <c r="D59" s="338"/>
      <c r="E59" s="341"/>
      <c r="F59" s="341"/>
      <c r="G59" s="341"/>
      <c r="H59" s="341"/>
      <c r="I59" s="341"/>
      <c r="J59" s="341"/>
      <c r="K59" s="341"/>
      <c r="L59" s="341"/>
      <c r="M59" s="348"/>
      <c r="N59" s="34"/>
      <c r="O59" s="352"/>
      <c r="P59" s="352"/>
      <c r="Q59" s="352"/>
      <c r="R59" s="352"/>
      <c r="S59" s="352"/>
      <c r="T59" s="352"/>
      <c r="U59" s="352"/>
      <c r="V59" s="353"/>
      <c r="W59" s="5"/>
      <c r="X59" s="352"/>
      <c r="Y59" s="352"/>
      <c r="Z59" s="352"/>
      <c r="AA59" s="352"/>
      <c r="AB59" s="352"/>
      <c r="AC59" s="352"/>
      <c r="AD59" s="352"/>
      <c r="AE59" s="357"/>
      <c r="AF59" s="283"/>
      <c r="AG59" s="284"/>
      <c r="AH59" s="298"/>
      <c r="AI59" s="283" t="str">
        <f t="shared" si="24"/>
        <v/>
      </c>
      <c r="AJ59" s="284" t="str">
        <f t="shared" si="24"/>
        <v/>
      </c>
      <c r="AK59" s="285" t="str">
        <f t="shared" si="24"/>
        <v/>
      </c>
      <c r="AL59" s="216" t="str">
        <f t="shared" si="25"/>
        <v/>
      </c>
      <c r="AM59" s="225" t="str">
        <f t="shared" si="26"/>
        <v/>
      </c>
      <c r="AN59" s="216" t="str">
        <f t="shared" si="27"/>
        <v/>
      </c>
      <c r="AO59" s="225" t="str">
        <f t="shared" si="28"/>
        <v/>
      </c>
      <c r="AP59" s="216" t="str">
        <f t="shared" si="29"/>
        <v/>
      </c>
      <c r="AQ59" s="228" t="str">
        <f t="shared" si="30"/>
        <v/>
      </c>
      <c r="AR59" s="338"/>
      <c r="AS59" s="341"/>
      <c r="AT59" s="341"/>
      <c r="AU59" s="360"/>
      <c r="AV59" s="363"/>
      <c r="AW59" s="341"/>
      <c r="AX59" s="341"/>
      <c r="AY59" s="341"/>
      <c r="AZ59" s="341"/>
      <c r="BA59" s="348"/>
      <c r="BB59" s="40"/>
    </row>
    <row r="60" spans="3:54" ht="9.9499999999999993" customHeight="1" thickBot="1" x14ac:dyDescent="0.2">
      <c r="C60" s="234"/>
      <c r="D60" s="339"/>
      <c r="E60" s="342"/>
      <c r="F60" s="342"/>
      <c r="G60" s="342"/>
      <c r="H60" s="342"/>
      <c r="I60" s="342"/>
      <c r="J60" s="342"/>
      <c r="K60" s="342"/>
      <c r="L60" s="342"/>
      <c r="M60" s="349"/>
      <c r="N60" s="41"/>
      <c r="O60" s="354"/>
      <c r="P60" s="354"/>
      <c r="Q60" s="354"/>
      <c r="R60" s="354"/>
      <c r="S60" s="354"/>
      <c r="T60" s="354"/>
      <c r="U60" s="354"/>
      <c r="V60" s="355"/>
      <c r="W60" s="7"/>
      <c r="X60" s="354"/>
      <c r="Y60" s="354"/>
      <c r="Z60" s="354"/>
      <c r="AA60" s="354"/>
      <c r="AB60" s="354"/>
      <c r="AC60" s="354"/>
      <c r="AD60" s="354"/>
      <c r="AE60" s="358"/>
      <c r="AF60" s="286"/>
      <c r="AG60" s="287"/>
      <c r="AH60" s="299"/>
      <c r="AI60" s="286" t="str">
        <f t="shared" si="24"/>
        <v/>
      </c>
      <c r="AJ60" s="287" t="str">
        <f t="shared" si="24"/>
        <v/>
      </c>
      <c r="AK60" s="288" t="str">
        <f t="shared" si="24"/>
        <v/>
      </c>
      <c r="AL60" s="217" t="str">
        <f t="shared" si="25"/>
        <v/>
      </c>
      <c r="AM60" s="226" t="str">
        <f t="shared" si="26"/>
        <v/>
      </c>
      <c r="AN60" s="217" t="str">
        <f t="shared" si="27"/>
        <v/>
      </c>
      <c r="AO60" s="226" t="str">
        <f t="shared" si="28"/>
        <v/>
      </c>
      <c r="AP60" s="217" t="str">
        <f t="shared" si="29"/>
        <v/>
      </c>
      <c r="AQ60" s="229" t="str">
        <f t="shared" si="30"/>
        <v/>
      </c>
      <c r="AR60" s="339"/>
      <c r="AS60" s="342"/>
      <c r="AT60" s="342"/>
      <c r="AU60" s="361"/>
      <c r="AV60" s="364"/>
      <c r="AW60" s="342"/>
      <c r="AX60" s="342"/>
      <c r="AY60" s="342"/>
      <c r="AZ60" s="342"/>
      <c r="BA60" s="349"/>
      <c r="BB60" s="43"/>
    </row>
    <row r="61" spans="3:54" ht="12.75" customHeight="1" x14ac:dyDescent="0.15">
      <c r="C61" s="234"/>
      <c r="D61" s="200" t="s">
        <v>37</v>
      </c>
      <c r="E61" s="201"/>
      <c r="F61" s="201"/>
      <c r="G61" s="201"/>
      <c r="H61" s="201"/>
      <c r="I61" s="201"/>
      <c r="J61" s="200" t="s">
        <v>97</v>
      </c>
      <c r="K61" s="201"/>
      <c r="L61" s="201"/>
      <c r="M61" s="201"/>
      <c r="N61" s="201"/>
      <c r="O61" s="201"/>
      <c r="P61" s="201"/>
      <c r="Q61" s="201"/>
      <c r="R61" s="202"/>
      <c r="S61" s="200" t="s">
        <v>36</v>
      </c>
      <c r="T61" s="201"/>
      <c r="U61" s="201"/>
      <c r="V61" s="201"/>
      <c r="W61" s="201"/>
      <c r="X61" s="201"/>
      <c r="Y61" s="202"/>
      <c r="Z61" s="44"/>
      <c r="AA61" s="45"/>
      <c r="AI61" s="46"/>
      <c r="AL61" s="46"/>
      <c r="AM61" s="46"/>
      <c r="AN61" s="46"/>
      <c r="AO61" s="46"/>
      <c r="AP61" s="253" t="s">
        <v>38</v>
      </c>
      <c r="AQ61" s="256" t="s">
        <v>86</v>
      </c>
      <c r="AR61" s="257"/>
      <c r="AS61" s="257"/>
      <c r="AT61" s="258"/>
      <c r="AU61" s="249" t="s">
        <v>87</v>
      </c>
      <c r="AV61" s="250"/>
      <c r="AW61" s="250"/>
      <c r="AX61" s="250"/>
      <c r="AY61" s="251"/>
      <c r="AZ61" s="250"/>
      <c r="BA61" s="252"/>
    </row>
    <row r="62" spans="3:54" ht="9.9499999999999993" customHeight="1" x14ac:dyDescent="0.15">
      <c r="C62" s="234"/>
      <c r="D62" s="308" t="s">
        <v>39</v>
      </c>
      <c r="E62" s="309"/>
      <c r="F62" s="311" t="s">
        <v>40</v>
      </c>
      <c r="G62" s="309"/>
      <c r="H62" s="277" t="s">
        <v>41</v>
      </c>
      <c r="I62" s="278"/>
      <c r="J62" s="281" t="str">
        <f>IF(入力!P22="","",IF((VALUE(TEXT(入力!P22,"yyyymmdd"))-20190501)&gt;=0,"令和",IF((VALUE(TEXT(入力!P22,"yyyymmdd"))-19890108)&gt;=0,"平成","昭和")))</f>
        <v/>
      </c>
      <c r="K62" s="218" t="str">
        <f t="shared" ref="J62:L66" si="31">IF($B62="","",IF((VALUE(TEXT($B62,"yyyymmdd"))-20190501)&gt;=0,"9 ： 令和",IF((VALUE(TEXT($B62,"yyyymmdd"))-19890108)&gt;=0,"7 ： 平成","5 ： 昭和")))</f>
        <v/>
      </c>
      <c r="L62" s="282" t="str">
        <f t="shared" si="31"/>
        <v/>
      </c>
      <c r="M62" s="215" t="str">
        <f>IF(入力!P22="","",IF((VALUE(TEXT(入力!P22,"yyyymmdd"))-20181001)&lt;0,"×",IF((VALUE(TEXT(入力!P22,"yyyymmdd")))&lt;20190501,LEFT(TEXT(入力!P22,"yyyymmdd")-19880000,1),IF((TEXT(入力!P22,"yyyymmdd")-20180000)&lt;100000,0,LEFT(TEXT(入力!P22,"yyyymmdd")-20180000,1)))))</f>
        <v/>
      </c>
      <c r="N62" s="224" t="str">
        <f>IF(入力!P22="","",IF((VALUE(TEXT(入力!P22,"yyyymmdd"))-20181001)&lt;0,"×",IF((VALUE(TEXT(入力!P22,"yyyymmdd")))&lt;20190501,MID(TEXT(入力!P22,"yyyymmdd")-19880000,2,1),IF((TEXT(入力!P22,"yyyymmdd")-20180000)&lt;100000,LEFT(TEXT(入力!P22,"yyyymmdd")-20180000,1),MID(TEXT(入力!P22,"yyyymmdd")-20180000,2,1)))))</f>
        <v/>
      </c>
      <c r="O62" s="215" t="str">
        <f>IF(入力!P22="","",IF((VALUE(TEXT(入力!P22,"yyyymmdd"))-20181001)&lt;0,"×",IF((VALUE(TEXT(入力!P22,"yyyymmdd")))&lt;20190501,MID(TEXT(入力!P22,"yyyymmdd")-19880000,3,1),IF((TEXT(入力!P22,"yyyymmdd")-20180000)&lt;100000,MID(TEXT(入力!P22,"yyyymmdd")-20180000,2,1),MID(TEXT(入力!P22,"yyyymmdd")-20180000,3,1)))))</f>
        <v/>
      </c>
      <c r="P62" s="224" t="str">
        <f>IF(入力!P22="","",IF((VALUE(TEXT(入力!P22,"yyyymmdd"))-20181001)&lt;0,"×",IF((VALUE(TEXT(入力!P22,"yyyymmdd")))&lt;20190501,MID(TEXT(入力!P22,"yyyymmdd")-19880000,4,1),IF((TEXT(入力!P22,"yyyymmdd")-20180000)&lt;100000,MID(TEXT(入力!P22,"yyyymmdd")-20180000,3,1),MID(TEXT(入力!P22,"yyyymmdd")-20180000,4,1)))))</f>
        <v/>
      </c>
      <c r="Q62" s="215" t="str">
        <f>IF(入力!P22="","",IF((VALUE(TEXT(入力!P22,"yyyymmdd"))-20181001)&lt;0,"×",IF((VALUE(TEXT(入力!P22,"yyyymmdd")))&lt;20190501,MID(TEXT(入力!P22,"yyyymmdd")-19880000,5,1),IF((TEXT(入力!P22,"yyyymmdd")-20180000)&lt;100000,MID(TEXT(入力!P22,"yyyymmdd")-20180000,4,1),MID(TEXT(入力!P22,"yyyymmdd")-20180000,5,1)))))</f>
        <v/>
      </c>
      <c r="R62" s="227" t="str">
        <f>IF(入力!P22="","",IF((VALUE(TEXT(入力!P22,"yyyymmdd"))-20181001)&lt;0,"×",IF((VALUE(TEXT(入力!P22,"yyyymmdd")))&lt;20190501,RIGHT(TEXT(入力!P22,"yyyymmdd")-19880000,1),RIGHT(TEXT(入力!P22,"yyyymmdd")-20180000,1))))</f>
        <v/>
      </c>
      <c r="S62" s="236" t="str">
        <f>IF(入力!Q22="","",LEFT(RIGHT(CONCATENATE(" ",入力!Q22),3),1))</f>
        <v/>
      </c>
      <c r="T62" s="239" t="str">
        <f>IF(入力!Q22="","",MID(RIGHT(CONCATENATE(" ",入力!Q22),3),2,1))</f>
        <v/>
      </c>
      <c r="U62" s="224" t="str">
        <f>IF(入力!Q22="","",RIGHT(RIGHT(CONCATENATE(" ",入力!Q22),3),1))</f>
        <v/>
      </c>
      <c r="V62" s="215">
        <v>0</v>
      </c>
      <c r="W62" s="239">
        <v>0</v>
      </c>
      <c r="X62" s="259">
        <v>0</v>
      </c>
      <c r="Y62" s="93"/>
      <c r="Z62" s="243"/>
      <c r="AA62" s="244"/>
      <c r="AB62" s="47"/>
      <c r="AC62" s="48"/>
      <c r="AD62" s="48"/>
      <c r="AE62" s="48"/>
      <c r="AF62" s="48"/>
      <c r="AG62" s="48"/>
      <c r="AH62" s="245"/>
      <c r="AI62" s="245"/>
      <c r="AJ62" s="48"/>
      <c r="AK62" s="48"/>
      <c r="AL62" s="262"/>
      <c r="AM62" s="262"/>
      <c r="AN62" s="47"/>
      <c r="AO62" s="47"/>
      <c r="AP62" s="254"/>
      <c r="AQ62" s="263"/>
      <c r="AR62" s="264"/>
      <c r="AS62" s="264"/>
      <c r="AT62" s="265"/>
      <c r="AU62" s="90"/>
      <c r="AV62" s="49"/>
      <c r="AW62" s="50"/>
      <c r="AX62" s="49"/>
      <c r="AY62" s="50"/>
      <c r="AZ62" s="49"/>
      <c r="BA62" s="51"/>
    </row>
    <row r="63" spans="3:54" ht="9.9499999999999993" customHeight="1" x14ac:dyDescent="0.15">
      <c r="C63" s="234"/>
      <c r="D63" s="243"/>
      <c r="E63" s="310"/>
      <c r="F63" s="312"/>
      <c r="G63" s="310"/>
      <c r="H63" s="279"/>
      <c r="I63" s="280"/>
      <c r="J63" s="283" t="str">
        <f t="shared" si="31"/>
        <v/>
      </c>
      <c r="K63" s="284" t="str">
        <f t="shared" si="31"/>
        <v/>
      </c>
      <c r="L63" s="285" t="str">
        <f t="shared" si="31"/>
        <v/>
      </c>
      <c r="M63" s="216" t="str">
        <f>IF($B63="","",IF((VALUE(TEXT($B63,"yyyymmdd"))-20181001)&lt;0,"×",IF((TEXT($B63,"yyyymmdd")-20180000)&lt;100000,0,LEFT(TEXT($B63,"yyyymmdd")-20180000,1))))</f>
        <v/>
      </c>
      <c r="N63" s="225" t="str">
        <f>IF($B63="","",IF((VALUE(TEXT($B63,"yyyymmdd"))-20181001)&lt;0,"×",IF((TEXT($B63,"yyyymmdd")-20180000)&lt;100000,LEFT(TEXT($B63,"yyyymmdd")-20180000,1),MID(TEXT($B63,"yyyymmdd")-20180000,2,1))))</f>
        <v/>
      </c>
      <c r="O63" s="216" t="str">
        <f>IF($B63="","",IF((VALUE(TEXT($B63,"yyyymmdd"))-20181001)&lt;0,"×",IF((TEXT($B63,"yyyymmdd")-20180000)&lt;100000,MID(TEXT($B63,"yyyymmdd")-20180000,2,1),MID(TEXT($B63,"yyyymmdd")-20180000,3,1))))</f>
        <v/>
      </c>
      <c r="P63" s="225" t="str">
        <f>IF($B63="","",IF((VALUE(TEXT($B63,"yyyymmdd"))-20181001)&lt;0,"×",IF((TEXT($B63,"yyyymmdd")-20180000)&lt;100000,MID(TEXT($B63,"yyyymmdd")-20180000,3,1),MID(TEXT($B63,"yyyymmdd")-20180000,4,1))))</f>
        <v/>
      </c>
      <c r="Q63" s="216" t="str">
        <f>IF($B63="","",IF((VALUE(TEXT($B63,"yyyymmdd"))-20181001)&lt;0,"×",IF((TEXT($B63,"yyyymmdd")-20180000)&lt;100000,MID(TEXT($B63,"yyyymmdd")-20180000,4,1),MID(TEXT($B63,"yyyymmdd")-20180000,5,1))))</f>
        <v/>
      </c>
      <c r="R63" s="228"/>
      <c r="S63" s="237"/>
      <c r="T63" s="240"/>
      <c r="U63" s="225"/>
      <c r="V63" s="216"/>
      <c r="W63" s="240"/>
      <c r="X63" s="260"/>
      <c r="Y63" s="94"/>
      <c r="Z63" s="243"/>
      <c r="AA63" s="244"/>
      <c r="AB63" s="48"/>
      <c r="AC63" s="48"/>
      <c r="AD63" s="48"/>
      <c r="AE63" s="48"/>
      <c r="AF63" s="48"/>
      <c r="AG63" s="48"/>
      <c r="AH63" s="48"/>
      <c r="AI63" s="47"/>
      <c r="AJ63" s="48"/>
      <c r="AK63" s="48"/>
      <c r="AL63" s="262"/>
      <c r="AM63" s="262"/>
      <c r="AN63" s="47"/>
      <c r="AO63" s="47"/>
      <c r="AP63" s="254"/>
      <c r="AQ63" s="266"/>
      <c r="AR63" s="267"/>
      <c r="AS63" s="267"/>
      <c r="AT63" s="268"/>
      <c r="AU63" s="91"/>
      <c r="AV63" s="52"/>
      <c r="AW63" s="53"/>
      <c r="AX63" s="52"/>
      <c r="AY63" s="53"/>
      <c r="AZ63" s="52"/>
      <c r="BA63" s="54"/>
    </row>
    <row r="64" spans="3:54" ht="9.9499999999999993" customHeight="1" x14ac:dyDescent="0.15">
      <c r="C64" s="234"/>
      <c r="D64" s="243"/>
      <c r="E64" s="310"/>
      <c r="F64" s="312"/>
      <c r="G64" s="310"/>
      <c r="H64" s="279"/>
      <c r="I64" s="280"/>
      <c r="J64" s="283" t="str">
        <f t="shared" si="31"/>
        <v/>
      </c>
      <c r="K64" s="284" t="str">
        <f t="shared" si="31"/>
        <v/>
      </c>
      <c r="L64" s="285" t="str">
        <f t="shared" si="31"/>
        <v/>
      </c>
      <c r="M64" s="216" t="str">
        <f>IF($B64="","",IF((VALUE(TEXT($B64,"yyyymmdd"))-20181001)&lt;0,"×",IF((TEXT($B64,"yyyymmdd")-20180000)&lt;100000,0,LEFT(TEXT($B64,"yyyymmdd")-20180000,1))))</f>
        <v/>
      </c>
      <c r="N64" s="225" t="str">
        <f>IF($B64="","",IF((VALUE(TEXT($B64,"yyyymmdd"))-20181001)&lt;0,"×",IF((TEXT($B64,"yyyymmdd")-20180000)&lt;100000,LEFT(TEXT($B64,"yyyymmdd")-20180000,1),MID(TEXT($B64,"yyyymmdd")-20180000,2,1))))</f>
        <v/>
      </c>
      <c r="O64" s="216" t="str">
        <f>IF($B64="","",IF((VALUE(TEXT($B64,"yyyymmdd"))-20181001)&lt;0,"×",IF((TEXT($B64,"yyyymmdd")-20180000)&lt;100000,MID(TEXT($B64,"yyyymmdd")-20180000,2,1),MID(TEXT($B64,"yyyymmdd")-20180000,3,1))))</f>
        <v/>
      </c>
      <c r="P64" s="225" t="str">
        <f>IF($B64="","",IF((VALUE(TEXT($B64,"yyyymmdd"))-20181001)&lt;0,"×",IF((TEXT($B64,"yyyymmdd")-20180000)&lt;100000,MID(TEXT($B64,"yyyymmdd")-20180000,3,1),MID(TEXT($B64,"yyyymmdd")-20180000,4,1))))</f>
        <v/>
      </c>
      <c r="Q64" s="216" t="str">
        <f>IF($B64="","",IF((VALUE(TEXT($B64,"yyyymmdd"))-20181001)&lt;0,"×",IF((TEXT($B64,"yyyymmdd")-20180000)&lt;100000,MID(TEXT($B64,"yyyymmdd")-20180000,4,1),MID(TEXT($B64,"yyyymmdd")-20180000,5,1))))</f>
        <v/>
      </c>
      <c r="R64" s="228"/>
      <c r="S64" s="237"/>
      <c r="T64" s="240"/>
      <c r="U64" s="225"/>
      <c r="V64" s="216"/>
      <c r="W64" s="240"/>
      <c r="X64" s="260"/>
      <c r="Y64" s="94"/>
      <c r="Z64" s="243"/>
      <c r="AA64" s="244"/>
      <c r="AB64" s="48"/>
      <c r="AC64" s="48"/>
      <c r="AD64" s="48"/>
      <c r="AE64" s="48"/>
      <c r="AF64" s="48"/>
      <c r="AG64" s="48"/>
      <c r="AH64" s="48"/>
      <c r="AI64" s="47"/>
      <c r="AJ64" s="48"/>
      <c r="AK64" s="48"/>
      <c r="AL64" s="47"/>
      <c r="AM64" s="47"/>
      <c r="AN64" s="47"/>
      <c r="AO64" s="47"/>
      <c r="AP64" s="254"/>
      <c r="AQ64" s="266"/>
      <c r="AR64" s="267"/>
      <c r="AS64" s="267"/>
      <c r="AT64" s="268"/>
      <c r="AU64" s="91"/>
      <c r="AV64" s="52"/>
      <c r="AW64" s="53"/>
      <c r="AX64" s="52"/>
      <c r="AY64" s="53"/>
      <c r="AZ64" s="52"/>
      <c r="BA64" s="54"/>
    </row>
    <row r="65" spans="3:53" ht="9.9499999999999993" customHeight="1" x14ac:dyDescent="0.15">
      <c r="C65" s="234"/>
      <c r="D65" s="300" t="s">
        <v>82</v>
      </c>
      <c r="E65" s="301"/>
      <c r="F65" s="304" t="s">
        <v>83</v>
      </c>
      <c r="G65" s="301"/>
      <c r="H65" s="304" t="s">
        <v>84</v>
      </c>
      <c r="I65" s="306"/>
      <c r="J65" s="283" t="str">
        <f t="shared" si="31"/>
        <v/>
      </c>
      <c r="K65" s="284" t="str">
        <f t="shared" si="31"/>
        <v/>
      </c>
      <c r="L65" s="285" t="str">
        <f t="shared" si="31"/>
        <v/>
      </c>
      <c r="M65" s="216" t="str">
        <f>IF($B65="","",IF((VALUE(TEXT($B65,"yyyymmdd"))-20181001)&lt;0,"×",IF((TEXT($B65,"yyyymmdd")-20180000)&lt;100000,0,LEFT(TEXT($B65,"yyyymmdd")-20180000,1))))</f>
        <v/>
      </c>
      <c r="N65" s="225" t="str">
        <f>IF($B65="","",IF((VALUE(TEXT($B65,"yyyymmdd"))-20181001)&lt;0,"×",IF((TEXT($B65,"yyyymmdd")-20180000)&lt;100000,LEFT(TEXT($B65,"yyyymmdd")-20180000,1),MID(TEXT($B65,"yyyymmdd")-20180000,2,1))))</f>
        <v/>
      </c>
      <c r="O65" s="216" t="str">
        <f>IF($B65="","",IF((VALUE(TEXT($B65,"yyyymmdd"))-20181001)&lt;0,"×",IF((TEXT($B65,"yyyymmdd")-20180000)&lt;100000,MID(TEXT($B65,"yyyymmdd")-20180000,2,1),MID(TEXT($B65,"yyyymmdd")-20180000,3,1))))</f>
        <v/>
      </c>
      <c r="P65" s="225" t="str">
        <f>IF($B65="","",IF((VALUE(TEXT($B65,"yyyymmdd"))-20181001)&lt;0,"×",IF((TEXT($B65,"yyyymmdd")-20180000)&lt;100000,MID(TEXT($B65,"yyyymmdd")-20180000,3,1),MID(TEXT($B65,"yyyymmdd")-20180000,4,1))))</f>
        <v/>
      </c>
      <c r="Q65" s="216" t="str">
        <f>IF($B65="","",IF((VALUE(TEXT($B65,"yyyymmdd"))-20181001)&lt;0,"×",IF((TEXT($B65,"yyyymmdd")-20180000)&lt;100000,MID(TEXT($B65,"yyyymmdd")-20180000,4,1),MID(TEXT($B65,"yyyymmdd")-20180000,5,1))))</f>
        <v/>
      </c>
      <c r="R65" s="228"/>
      <c r="S65" s="237"/>
      <c r="T65" s="240"/>
      <c r="U65" s="225"/>
      <c r="V65" s="216"/>
      <c r="W65" s="240"/>
      <c r="X65" s="260"/>
      <c r="Y65" s="272" t="s">
        <v>42</v>
      </c>
      <c r="Z65" s="246"/>
      <c r="AA65" s="247"/>
      <c r="AB65" s="48"/>
      <c r="AC65" s="48"/>
      <c r="AD65" s="48"/>
      <c r="AE65" s="48"/>
      <c r="AF65" s="48"/>
      <c r="AG65" s="48"/>
      <c r="AH65" s="55"/>
      <c r="AI65" s="55"/>
      <c r="AJ65" s="48"/>
      <c r="AK65" s="48"/>
      <c r="AL65" s="55"/>
      <c r="AM65" s="55"/>
      <c r="AN65" s="55"/>
      <c r="AO65" s="55"/>
      <c r="AP65" s="254"/>
      <c r="AQ65" s="266"/>
      <c r="AR65" s="267"/>
      <c r="AS65" s="267"/>
      <c r="AT65" s="268"/>
      <c r="AU65" s="56"/>
      <c r="AV65" s="57"/>
      <c r="AW65" s="58"/>
      <c r="AX65" s="57"/>
      <c r="AY65" s="58"/>
      <c r="AZ65" s="57"/>
      <c r="BA65" s="54"/>
    </row>
    <row r="66" spans="3:53" ht="9.9499999999999993" customHeight="1" thickBot="1" x14ac:dyDescent="0.2">
      <c r="C66" s="235"/>
      <c r="D66" s="302"/>
      <c r="E66" s="303"/>
      <c r="F66" s="305"/>
      <c r="G66" s="303"/>
      <c r="H66" s="305"/>
      <c r="I66" s="307"/>
      <c r="J66" s="286" t="str">
        <f t="shared" si="31"/>
        <v/>
      </c>
      <c r="K66" s="287" t="str">
        <f t="shared" si="31"/>
        <v/>
      </c>
      <c r="L66" s="288" t="str">
        <f t="shared" si="31"/>
        <v/>
      </c>
      <c r="M66" s="217" t="str">
        <f>IF($B66="","",IF((VALUE(TEXT($B66,"yyyymmdd"))-20181001)&lt;0,"×",IF((TEXT($B66,"yyyymmdd")-20180000)&lt;100000,0,LEFT(TEXT($B66,"yyyymmdd")-20180000,1))))</f>
        <v/>
      </c>
      <c r="N66" s="226" t="str">
        <f>IF($B66="","",IF((VALUE(TEXT($B66,"yyyymmdd"))-20181001)&lt;0,"×",IF((TEXT($B66,"yyyymmdd")-20180000)&lt;100000,LEFT(TEXT($B66,"yyyymmdd")-20180000,1),MID(TEXT($B66,"yyyymmdd")-20180000,2,1))))</f>
        <v/>
      </c>
      <c r="O66" s="217" t="str">
        <f>IF($B66="","",IF((VALUE(TEXT($B66,"yyyymmdd"))-20181001)&lt;0,"×",IF((TEXT($B66,"yyyymmdd")-20180000)&lt;100000,MID(TEXT($B66,"yyyymmdd")-20180000,2,1),MID(TEXT($B66,"yyyymmdd")-20180000,3,1))))</f>
        <v/>
      </c>
      <c r="P66" s="226" t="str">
        <f>IF($B66="","",IF((VALUE(TEXT($B66,"yyyymmdd"))-20181001)&lt;0,"×",IF((TEXT($B66,"yyyymmdd")-20180000)&lt;100000,MID(TEXT($B66,"yyyymmdd")-20180000,3,1),MID(TEXT($B66,"yyyymmdd")-20180000,4,1))))</f>
        <v/>
      </c>
      <c r="Q66" s="217" t="str">
        <f>IF($B66="","",IF((VALUE(TEXT($B66,"yyyymmdd"))-20181001)&lt;0,"×",IF((TEXT($B66,"yyyymmdd")-20180000)&lt;100000,MID(TEXT($B66,"yyyymmdd")-20180000,4,1),MID(TEXT($B66,"yyyymmdd")-20180000,5,1))))</f>
        <v/>
      </c>
      <c r="R66" s="229"/>
      <c r="S66" s="238"/>
      <c r="T66" s="241"/>
      <c r="U66" s="226"/>
      <c r="V66" s="217"/>
      <c r="W66" s="241"/>
      <c r="X66" s="261"/>
      <c r="Y66" s="273"/>
      <c r="Z66" s="248"/>
      <c r="AA66" s="247"/>
      <c r="AB66" s="48"/>
      <c r="AC66" s="48"/>
      <c r="AD66" s="48"/>
      <c r="AE66" s="48"/>
      <c r="AF66" s="48"/>
      <c r="AG66" s="48"/>
      <c r="AH66" s="55"/>
      <c r="AI66" s="55"/>
      <c r="AJ66" s="48"/>
      <c r="AK66" s="48"/>
      <c r="AL66" s="55"/>
      <c r="AM66" s="55"/>
      <c r="AN66" s="55"/>
      <c r="AO66" s="55"/>
      <c r="AP66" s="255"/>
      <c r="AQ66" s="269"/>
      <c r="AR66" s="270"/>
      <c r="AS66" s="270"/>
      <c r="AT66" s="271"/>
      <c r="AU66" s="59"/>
      <c r="AV66" s="60"/>
      <c r="AW66" s="61"/>
      <c r="AX66" s="60"/>
      <c r="AY66" s="61"/>
      <c r="AZ66" s="60"/>
      <c r="BA66" s="62"/>
    </row>
    <row r="67" spans="3:53" ht="9.9499999999999993" customHeight="1" x14ac:dyDescent="0.15">
      <c r="C67" s="76"/>
      <c r="D67" s="77"/>
      <c r="E67" s="77"/>
      <c r="F67" s="77"/>
      <c r="G67" s="31"/>
      <c r="H67" s="78"/>
      <c r="I67" s="79"/>
      <c r="J67" s="79"/>
      <c r="K67" s="80"/>
      <c r="L67" s="80"/>
      <c r="M67" s="31"/>
      <c r="N67" s="31"/>
      <c r="O67" s="31"/>
      <c r="P67" s="31"/>
      <c r="Q67" s="31"/>
      <c r="R67" s="31"/>
      <c r="S67" s="81"/>
      <c r="T67" s="92"/>
      <c r="U67" s="92"/>
      <c r="V67" s="92"/>
      <c r="W67" s="92"/>
      <c r="X67" s="92"/>
      <c r="Y67" s="92"/>
      <c r="Z67" s="92"/>
      <c r="AA67" s="92"/>
      <c r="AB67" s="82"/>
      <c r="AC67" s="55"/>
      <c r="AD67" s="55"/>
      <c r="AE67" s="55"/>
      <c r="AF67" s="55"/>
      <c r="AG67" s="55"/>
      <c r="AH67" s="55"/>
      <c r="AI67" s="55"/>
      <c r="AJ67" s="55"/>
      <c r="AK67" s="55"/>
      <c r="AL67" s="55"/>
      <c r="AM67" s="55"/>
      <c r="AN67" s="83"/>
      <c r="AO67" s="84"/>
      <c r="AP67" s="84"/>
      <c r="AQ67" s="84"/>
      <c r="AR67" s="84"/>
      <c r="AS67" s="84"/>
      <c r="AT67" s="84"/>
      <c r="AU67" s="55"/>
      <c r="AV67" s="85"/>
      <c r="AW67" s="85"/>
      <c r="AX67" s="85"/>
      <c r="AY67" s="85"/>
      <c r="AZ67" s="85"/>
      <c r="BA67" s="85"/>
    </row>
    <row r="68" spans="3:53" ht="9.9499999999999993" customHeight="1" x14ac:dyDescent="0.15">
      <c r="C68" s="76"/>
      <c r="D68" s="77"/>
      <c r="E68" s="77"/>
      <c r="F68" s="77"/>
      <c r="G68" s="31"/>
      <c r="H68" s="78"/>
      <c r="I68" s="79"/>
      <c r="J68" s="79"/>
      <c r="K68" s="80"/>
      <c r="L68" s="80"/>
      <c r="M68" s="31"/>
      <c r="N68" s="31"/>
      <c r="O68" s="31"/>
      <c r="P68" s="31"/>
      <c r="Q68" s="31"/>
      <c r="R68" s="31"/>
      <c r="S68" s="81"/>
      <c r="T68" s="92"/>
      <c r="U68" s="92"/>
      <c r="V68" s="92"/>
      <c r="W68" s="92"/>
      <c r="X68" s="92"/>
      <c r="Y68" s="92"/>
      <c r="Z68" s="92"/>
      <c r="AA68" s="92"/>
      <c r="AB68" s="82"/>
      <c r="AC68" s="55"/>
      <c r="AD68" s="55"/>
      <c r="AE68" s="55"/>
      <c r="AF68" s="55"/>
      <c r="AG68" s="48"/>
      <c r="AH68" s="55"/>
      <c r="AI68" s="55"/>
      <c r="AJ68" s="55"/>
      <c r="AK68" s="55"/>
      <c r="AL68" s="55"/>
      <c r="AM68" s="55"/>
      <c r="AN68" s="83"/>
      <c r="AO68" s="84"/>
      <c r="AP68" s="84"/>
      <c r="AQ68" s="84"/>
      <c r="AR68" s="84"/>
      <c r="AS68" s="84"/>
      <c r="AT68" s="84"/>
      <c r="AU68" s="55"/>
      <c r="AV68" s="85"/>
      <c r="AW68" s="85"/>
      <c r="AX68" s="85"/>
      <c r="AY68" s="85"/>
      <c r="AZ68" s="85"/>
      <c r="BA68" s="85"/>
    </row>
    <row r="70" spans="3:53" ht="12.75" customHeight="1" x14ac:dyDescent="0.15">
      <c r="C70" s="212" t="s">
        <v>43</v>
      </c>
      <c r="D70" s="213"/>
      <c r="E70" s="213"/>
      <c r="F70" s="213"/>
      <c r="G70" s="214"/>
      <c r="H70" s="274" t="str">
        <f>DBCS(入力!E3)</f>
        <v/>
      </c>
      <c r="I70" s="275"/>
      <c r="J70" s="275"/>
      <c r="K70" s="275"/>
      <c r="L70" s="275"/>
      <c r="M70" s="275"/>
      <c r="N70" s="275"/>
      <c r="O70" s="275"/>
      <c r="P70" s="275"/>
      <c r="Q70" s="275"/>
      <c r="R70" s="275"/>
      <c r="S70" s="275"/>
      <c r="T70" s="275"/>
      <c r="U70" s="275"/>
      <c r="V70" s="275"/>
      <c r="W70" s="275"/>
      <c r="X70" s="275"/>
      <c r="Y70" s="275"/>
      <c r="Z70" s="275"/>
      <c r="AA70" s="275"/>
      <c r="AB70" s="275"/>
      <c r="AC70" s="276"/>
      <c r="AG70" s="336" t="str">
        <f>IF(入力!E11="","",入力!E11)</f>
        <v/>
      </c>
      <c r="AH70" s="336"/>
      <c r="AI70" s="336"/>
      <c r="AJ70" s="336"/>
      <c r="AK70" s="336"/>
      <c r="AL70" s="86" t="s">
        <v>52</v>
      </c>
      <c r="AM70" s="87"/>
      <c r="AN70" s="87"/>
      <c r="AO70" s="87"/>
      <c r="AP70" s="87"/>
      <c r="AQ70" s="87"/>
      <c r="AR70" s="87"/>
      <c r="AS70" s="87"/>
      <c r="AT70" s="87"/>
      <c r="AW70" s="88"/>
      <c r="AX70" s="242" t="s">
        <v>44</v>
      </c>
      <c r="AY70" s="242"/>
      <c r="AZ70" s="89"/>
    </row>
    <row r="71" spans="3:53" ht="12.75" customHeight="1" x14ac:dyDescent="0.15">
      <c r="C71" s="203"/>
      <c r="D71" s="204"/>
      <c r="E71" s="204"/>
      <c r="F71" s="204"/>
      <c r="G71" s="205"/>
      <c r="H71" s="197"/>
      <c r="I71" s="198"/>
      <c r="J71" s="198"/>
      <c r="K71" s="198"/>
      <c r="L71" s="198"/>
      <c r="M71" s="198"/>
      <c r="N71" s="198"/>
      <c r="O71" s="198"/>
      <c r="P71" s="198"/>
      <c r="Q71" s="198"/>
      <c r="R71" s="198"/>
      <c r="S71" s="198"/>
      <c r="T71" s="198"/>
      <c r="U71" s="198"/>
      <c r="V71" s="198"/>
      <c r="W71" s="198"/>
      <c r="X71" s="198"/>
      <c r="Y71" s="198"/>
      <c r="Z71" s="198"/>
      <c r="AA71" s="198"/>
      <c r="AB71" s="198"/>
      <c r="AC71" s="199"/>
      <c r="AI71" s="87"/>
      <c r="AJ71" s="87"/>
      <c r="AK71" s="87"/>
      <c r="AL71" s="87"/>
      <c r="AM71" s="87"/>
      <c r="AN71" s="87"/>
      <c r="AO71" s="87"/>
      <c r="AP71" s="87"/>
      <c r="AQ71" s="87"/>
      <c r="AR71" s="87"/>
      <c r="AS71" s="87"/>
      <c r="AT71" s="87"/>
    </row>
    <row r="72" spans="3:53" ht="12.75" customHeight="1" x14ac:dyDescent="0.15">
      <c r="C72" s="203" t="s">
        <v>45</v>
      </c>
      <c r="D72" s="204"/>
      <c r="E72" s="204"/>
      <c r="F72" s="204"/>
      <c r="G72" s="205"/>
      <c r="H72" s="197" t="str">
        <f>DBCS(入力!E4)</f>
        <v/>
      </c>
      <c r="I72" s="198"/>
      <c r="J72" s="198"/>
      <c r="K72" s="198"/>
      <c r="L72" s="198"/>
      <c r="M72" s="198"/>
      <c r="N72" s="198"/>
      <c r="O72" s="198"/>
      <c r="P72" s="198"/>
      <c r="Q72" s="198"/>
      <c r="R72" s="198"/>
      <c r="S72" s="198"/>
      <c r="T72" s="198"/>
      <c r="U72" s="198"/>
      <c r="V72" s="198"/>
      <c r="W72" s="198"/>
      <c r="X72" s="198"/>
      <c r="Y72" s="198"/>
      <c r="Z72" s="198"/>
      <c r="AA72" s="198"/>
      <c r="AB72" s="198"/>
      <c r="AC72" s="199"/>
      <c r="AI72" s="87"/>
      <c r="AJ72" s="87"/>
      <c r="AK72" s="87"/>
      <c r="AL72" s="87"/>
      <c r="AM72" s="87"/>
      <c r="AN72" s="87"/>
      <c r="AO72" s="87"/>
      <c r="AP72" s="87"/>
      <c r="AQ72" s="87"/>
      <c r="AR72" s="87"/>
      <c r="AS72" s="87"/>
      <c r="AT72" s="87"/>
    </row>
    <row r="73" spans="3:53" ht="12.75" customHeight="1" x14ac:dyDescent="0.15">
      <c r="C73" s="203"/>
      <c r="D73" s="204"/>
      <c r="E73" s="204"/>
      <c r="F73" s="204"/>
      <c r="G73" s="205"/>
      <c r="H73" s="197"/>
      <c r="I73" s="198"/>
      <c r="J73" s="198"/>
      <c r="K73" s="198"/>
      <c r="L73" s="198"/>
      <c r="M73" s="198"/>
      <c r="N73" s="198"/>
      <c r="O73" s="198"/>
      <c r="P73" s="198"/>
      <c r="Q73" s="198"/>
      <c r="R73" s="198"/>
      <c r="S73" s="198"/>
      <c r="T73" s="198"/>
      <c r="U73" s="198"/>
      <c r="V73" s="198"/>
      <c r="W73" s="198"/>
      <c r="X73" s="198"/>
      <c r="Y73" s="198"/>
      <c r="Z73" s="198"/>
      <c r="AA73" s="198"/>
      <c r="AB73" s="198"/>
      <c r="AC73" s="199"/>
      <c r="AI73" s="87"/>
      <c r="AJ73" s="87"/>
      <c r="AK73" s="87"/>
      <c r="AL73" s="87"/>
      <c r="AM73" s="87"/>
      <c r="AN73" s="87"/>
      <c r="AO73" s="87"/>
      <c r="AP73" s="87"/>
      <c r="AQ73" s="87"/>
      <c r="AR73" s="87"/>
      <c r="AS73" s="87"/>
      <c r="AT73" s="87"/>
    </row>
    <row r="74" spans="3:53" ht="12.75" customHeight="1" x14ac:dyDescent="0.15">
      <c r="C74" s="203" t="s">
        <v>46</v>
      </c>
      <c r="D74" s="204"/>
      <c r="E74" s="204"/>
      <c r="F74" s="204"/>
      <c r="G74" s="205"/>
      <c r="H74" s="197" t="str">
        <f>IF(入力!E5="","",入力!E5)</f>
        <v/>
      </c>
      <c r="I74" s="198"/>
      <c r="J74" s="198"/>
      <c r="K74" s="198"/>
      <c r="L74" s="198"/>
      <c r="M74" s="198"/>
      <c r="N74" s="198"/>
      <c r="O74" s="198"/>
      <c r="P74" s="198"/>
      <c r="Q74" s="198"/>
      <c r="R74" s="198"/>
      <c r="S74" s="198"/>
      <c r="T74" s="198"/>
      <c r="U74" s="198"/>
      <c r="V74" s="198"/>
      <c r="W74" s="198"/>
      <c r="X74" s="198"/>
      <c r="Y74" s="198"/>
      <c r="Z74" s="198"/>
      <c r="AA74" s="198"/>
      <c r="AB74" s="198"/>
      <c r="AC74" s="199"/>
      <c r="AF74" s="212" t="s">
        <v>91</v>
      </c>
      <c r="AG74" s="213"/>
      <c r="AH74" s="213"/>
      <c r="AI74" s="213"/>
      <c r="AJ74" s="214"/>
      <c r="AK74" s="327" t="str">
        <f>IF(入力!E8="","",入力!E8)</f>
        <v/>
      </c>
      <c r="AL74" s="328"/>
      <c r="AM74" s="328"/>
      <c r="AN74" s="328"/>
      <c r="AO74" s="328"/>
      <c r="AP74" s="328"/>
      <c r="AQ74" s="328"/>
      <c r="AR74" s="328"/>
      <c r="AS74" s="328"/>
      <c r="AT74" s="329"/>
    </row>
    <row r="75" spans="3:53" ht="12.75" customHeight="1" x14ac:dyDescent="0.15">
      <c r="C75" s="203"/>
      <c r="D75" s="204"/>
      <c r="E75" s="204"/>
      <c r="F75" s="204"/>
      <c r="G75" s="205"/>
      <c r="H75" s="197"/>
      <c r="I75" s="198"/>
      <c r="J75" s="198"/>
      <c r="K75" s="198"/>
      <c r="L75" s="198"/>
      <c r="M75" s="198"/>
      <c r="N75" s="198"/>
      <c r="O75" s="198"/>
      <c r="P75" s="198"/>
      <c r="Q75" s="198"/>
      <c r="R75" s="198"/>
      <c r="S75" s="198"/>
      <c r="T75" s="198"/>
      <c r="U75" s="198"/>
      <c r="V75" s="198"/>
      <c r="W75" s="198"/>
      <c r="X75" s="198"/>
      <c r="Y75" s="198"/>
      <c r="Z75" s="198"/>
      <c r="AA75" s="198"/>
      <c r="AB75" s="198"/>
      <c r="AC75" s="199"/>
      <c r="AF75" s="203"/>
      <c r="AG75" s="204"/>
      <c r="AH75" s="204"/>
      <c r="AI75" s="204"/>
      <c r="AJ75" s="205"/>
      <c r="AK75" s="330"/>
      <c r="AL75" s="331"/>
      <c r="AM75" s="331"/>
      <c r="AN75" s="331"/>
      <c r="AO75" s="331"/>
      <c r="AP75" s="331"/>
      <c r="AQ75" s="331"/>
      <c r="AR75" s="331"/>
      <c r="AS75" s="331"/>
      <c r="AT75" s="332"/>
    </row>
    <row r="76" spans="3:53" ht="12.75" customHeight="1" x14ac:dyDescent="0.15">
      <c r="C76" s="203" t="s">
        <v>47</v>
      </c>
      <c r="D76" s="204"/>
      <c r="E76" s="204"/>
      <c r="F76" s="204"/>
      <c r="G76" s="205"/>
      <c r="H76" s="197" t="str">
        <f>DBCS(入力!E6)</f>
        <v/>
      </c>
      <c r="I76" s="198"/>
      <c r="J76" s="198"/>
      <c r="K76" s="198"/>
      <c r="L76" s="198"/>
      <c r="M76" s="198"/>
      <c r="N76" s="198"/>
      <c r="O76" s="198"/>
      <c r="P76" s="198"/>
      <c r="Q76" s="198"/>
      <c r="R76" s="198"/>
      <c r="S76" s="198"/>
      <c r="T76" s="198"/>
      <c r="U76" s="198"/>
      <c r="V76" s="198"/>
      <c r="W76" s="198"/>
      <c r="X76" s="198"/>
      <c r="Y76" s="198"/>
      <c r="Z76" s="198"/>
      <c r="AA76" s="198"/>
      <c r="AB76" s="198"/>
      <c r="AC76" s="199"/>
      <c r="AF76" s="203" t="s">
        <v>47</v>
      </c>
      <c r="AG76" s="204"/>
      <c r="AH76" s="204"/>
      <c r="AI76" s="204"/>
      <c r="AJ76" s="205"/>
      <c r="AK76" s="330" t="str">
        <f>DBCS(入力!E9)</f>
        <v/>
      </c>
      <c r="AL76" s="331"/>
      <c r="AM76" s="331"/>
      <c r="AN76" s="331"/>
      <c r="AO76" s="331"/>
      <c r="AP76" s="331"/>
      <c r="AQ76" s="331"/>
      <c r="AR76" s="331"/>
      <c r="AS76" s="331"/>
      <c r="AT76" s="332"/>
    </row>
    <row r="77" spans="3:53" ht="12.75" customHeight="1" x14ac:dyDescent="0.15">
      <c r="C77" s="206"/>
      <c r="D77" s="207"/>
      <c r="E77" s="207"/>
      <c r="F77" s="207"/>
      <c r="G77" s="208"/>
      <c r="H77" s="209"/>
      <c r="I77" s="210"/>
      <c r="J77" s="210"/>
      <c r="K77" s="210"/>
      <c r="L77" s="210"/>
      <c r="M77" s="210"/>
      <c r="N77" s="210"/>
      <c r="O77" s="210"/>
      <c r="P77" s="210"/>
      <c r="Q77" s="210"/>
      <c r="R77" s="210"/>
      <c r="S77" s="210"/>
      <c r="T77" s="210"/>
      <c r="U77" s="210"/>
      <c r="V77" s="210"/>
      <c r="W77" s="210"/>
      <c r="X77" s="210"/>
      <c r="Y77" s="210"/>
      <c r="Z77" s="210"/>
      <c r="AA77" s="210"/>
      <c r="AB77" s="210"/>
      <c r="AC77" s="211"/>
      <c r="AF77" s="206"/>
      <c r="AG77" s="207"/>
      <c r="AH77" s="207"/>
      <c r="AI77" s="207"/>
      <c r="AJ77" s="208"/>
      <c r="AK77" s="333"/>
      <c r="AL77" s="334"/>
      <c r="AM77" s="334"/>
      <c r="AN77" s="334"/>
      <c r="AO77" s="334"/>
      <c r="AP77" s="334"/>
      <c r="AQ77" s="334"/>
      <c r="AR77" s="334"/>
      <c r="AS77" s="334"/>
      <c r="AT77" s="335"/>
    </row>
  </sheetData>
  <sheetProtection algorithmName="SHA-512" hashValue="WQo8MNHmPV0XZaG76A8A1UICGFB4q39bZa5Ve8FGJi66df06S4zpkanckmplbZYOeI5HwNJZvO2GWJw2a7Redg==" saltValue="1mTS/PQC1G0AohL7LxpEjQ==" spinCount="100000" sheet="1" objects="1" scenarios="1"/>
  <mergeCells count="319">
    <mergeCell ref="C74:G75"/>
    <mergeCell ref="AF74:AJ75"/>
    <mergeCell ref="AK74:AT75"/>
    <mergeCell ref="C76:G77"/>
    <mergeCell ref="H76:AC77"/>
    <mergeCell ref="AF76:AJ77"/>
    <mergeCell ref="AK76:AT77"/>
    <mergeCell ref="C70:G71"/>
    <mergeCell ref="AG70:AK70"/>
    <mergeCell ref="H70:AC71"/>
    <mergeCell ref="H74:AC75"/>
    <mergeCell ref="AX70:AY70"/>
    <mergeCell ref="C72:G73"/>
    <mergeCell ref="H72:AC73"/>
    <mergeCell ref="AL62:AM63"/>
    <mergeCell ref="AQ62:AT66"/>
    <mergeCell ref="D65:E66"/>
    <mergeCell ref="F65:G66"/>
    <mergeCell ref="H65:I66"/>
    <mergeCell ref="Y65:Y66"/>
    <mergeCell ref="Z65:AA66"/>
    <mergeCell ref="U62:U66"/>
    <mergeCell ref="V62:V66"/>
    <mergeCell ref="W62:W66"/>
    <mergeCell ref="X62:X66"/>
    <mergeCell ref="Z62:AA64"/>
    <mergeCell ref="AH62:AI62"/>
    <mergeCell ref="O62:O66"/>
    <mergeCell ref="P62:P66"/>
    <mergeCell ref="Q62:Q66"/>
    <mergeCell ref="R62:R66"/>
    <mergeCell ref="S62:S66"/>
    <mergeCell ref="T62:T66"/>
    <mergeCell ref="D62:E64"/>
    <mergeCell ref="F62:G64"/>
    <mergeCell ref="H62:I64"/>
    <mergeCell ref="J62:L66"/>
    <mergeCell ref="M62:M66"/>
    <mergeCell ref="N62:N66"/>
    <mergeCell ref="AZ55:AZ60"/>
    <mergeCell ref="BA55:BA60"/>
    <mergeCell ref="O57:V60"/>
    <mergeCell ref="X57:AE60"/>
    <mergeCell ref="D61:I61"/>
    <mergeCell ref="J61:R61"/>
    <mergeCell ref="S61:Y61"/>
    <mergeCell ref="AP61:AP66"/>
    <mergeCell ref="AQ61:AT61"/>
    <mergeCell ref="AU61:BA61"/>
    <mergeCell ref="AT55:AT60"/>
    <mergeCell ref="AU55:AU60"/>
    <mergeCell ref="AV55:AV60"/>
    <mergeCell ref="AW55:AW60"/>
    <mergeCell ref="AX55:AX60"/>
    <mergeCell ref="AY55:AY60"/>
    <mergeCell ref="AN55:AN60"/>
    <mergeCell ref="AF54:AH54"/>
    <mergeCell ref="AO55:AO60"/>
    <mergeCell ref="AP55:AP60"/>
    <mergeCell ref="AQ55:AQ60"/>
    <mergeCell ref="AR55:AR60"/>
    <mergeCell ref="AS55:AS60"/>
    <mergeCell ref="O55:V56"/>
    <mergeCell ref="X55:AE56"/>
    <mergeCell ref="AF55:AH60"/>
    <mergeCell ref="AI55:AK60"/>
    <mergeCell ref="AL55:AL60"/>
    <mergeCell ref="AM55:AM60"/>
    <mergeCell ref="O48:O52"/>
    <mergeCell ref="P48:P52"/>
    <mergeCell ref="Q48:Q52"/>
    <mergeCell ref="R48:R52"/>
    <mergeCell ref="H55:H60"/>
    <mergeCell ref="I55:I60"/>
    <mergeCell ref="J55:J60"/>
    <mergeCell ref="K55:K60"/>
    <mergeCell ref="L55:L60"/>
    <mergeCell ref="M55:M60"/>
    <mergeCell ref="D54:M54"/>
    <mergeCell ref="N54:AE54"/>
    <mergeCell ref="AO41:AO46"/>
    <mergeCell ref="AP41:AP46"/>
    <mergeCell ref="AQ41:AQ46"/>
    <mergeCell ref="AR41:AR46"/>
    <mergeCell ref="AI54:AQ54"/>
    <mergeCell ref="AR54:BA54"/>
    <mergeCell ref="C55:C66"/>
    <mergeCell ref="D55:D60"/>
    <mergeCell ref="E55:E60"/>
    <mergeCell ref="F55:F60"/>
    <mergeCell ref="G55:G60"/>
    <mergeCell ref="AL48:AM49"/>
    <mergeCell ref="AQ48:AT52"/>
    <mergeCell ref="D51:E52"/>
    <mergeCell ref="F51:G52"/>
    <mergeCell ref="H51:I52"/>
    <mergeCell ref="Y51:Y52"/>
    <mergeCell ref="Z51:AA52"/>
    <mergeCell ref="U48:U52"/>
    <mergeCell ref="V48:V52"/>
    <mergeCell ref="W48:W52"/>
    <mergeCell ref="X48:X52"/>
    <mergeCell ref="Z48:AA50"/>
    <mergeCell ref="AH48:AI48"/>
    <mergeCell ref="D40:M40"/>
    <mergeCell ref="N40:AE40"/>
    <mergeCell ref="AF40:AH40"/>
    <mergeCell ref="AI40:AQ40"/>
    <mergeCell ref="AR40:BA40"/>
    <mergeCell ref="S48:S52"/>
    <mergeCell ref="T48:T52"/>
    <mergeCell ref="D48:E50"/>
    <mergeCell ref="F48:G50"/>
    <mergeCell ref="H48:I50"/>
    <mergeCell ref="J48:L52"/>
    <mergeCell ref="M48:M52"/>
    <mergeCell ref="N48:N52"/>
    <mergeCell ref="AZ41:AZ46"/>
    <mergeCell ref="AI41:AK46"/>
    <mergeCell ref="AL41:AL46"/>
    <mergeCell ref="AM41:AM46"/>
    <mergeCell ref="H41:H46"/>
    <mergeCell ref="I41:I46"/>
    <mergeCell ref="J41:J46"/>
    <mergeCell ref="K41:K46"/>
    <mergeCell ref="L41:L46"/>
    <mergeCell ref="M41:M46"/>
    <mergeCell ref="AY41:AY46"/>
    <mergeCell ref="C41:C52"/>
    <mergeCell ref="D41:D46"/>
    <mergeCell ref="E41:E46"/>
    <mergeCell ref="F41:F46"/>
    <mergeCell ref="G41:G46"/>
    <mergeCell ref="BA41:BA46"/>
    <mergeCell ref="O43:V46"/>
    <mergeCell ref="X43:AE46"/>
    <mergeCell ref="D47:I47"/>
    <mergeCell ref="J47:R47"/>
    <mergeCell ref="S47:Y47"/>
    <mergeCell ref="AP47:AP52"/>
    <mergeCell ref="AQ47:AT47"/>
    <mergeCell ref="AU47:BA47"/>
    <mergeCell ref="AT41:AT46"/>
    <mergeCell ref="AU41:AU46"/>
    <mergeCell ref="AV41:AV46"/>
    <mergeCell ref="AW41:AW46"/>
    <mergeCell ref="AX41:AX46"/>
    <mergeCell ref="AS41:AS46"/>
    <mergeCell ref="O41:V42"/>
    <mergeCell ref="X41:AE42"/>
    <mergeCell ref="AF41:AH46"/>
    <mergeCell ref="AN41:AN46"/>
    <mergeCell ref="D37:E38"/>
    <mergeCell ref="F37:G38"/>
    <mergeCell ref="H37:I38"/>
    <mergeCell ref="Y37:Y38"/>
    <mergeCell ref="Z37:AA38"/>
    <mergeCell ref="U34:U38"/>
    <mergeCell ref="V34:V38"/>
    <mergeCell ref="W34:W38"/>
    <mergeCell ref="X34:X38"/>
    <mergeCell ref="Z34:AA36"/>
    <mergeCell ref="O34:O38"/>
    <mergeCell ref="P34:P38"/>
    <mergeCell ref="Q34:Q38"/>
    <mergeCell ref="R34:R38"/>
    <mergeCell ref="S34:S38"/>
    <mergeCell ref="T34:T38"/>
    <mergeCell ref="D34:E36"/>
    <mergeCell ref="F34:G36"/>
    <mergeCell ref="H34:I36"/>
    <mergeCell ref="J34:L38"/>
    <mergeCell ref="M34:M38"/>
    <mergeCell ref="S33:Y33"/>
    <mergeCell ref="AP33:AP38"/>
    <mergeCell ref="AQ33:AT33"/>
    <mergeCell ref="AU33:BA33"/>
    <mergeCell ref="AT27:AT32"/>
    <mergeCell ref="AU27:AU32"/>
    <mergeCell ref="AV27:AV32"/>
    <mergeCell ref="AW27:AW32"/>
    <mergeCell ref="AX27:AX32"/>
    <mergeCell ref="AY27:AY32"/>
    <mergeCell ref="AN27:AN32"/>
    <mergeCell ref="AO27:AO32"/>
    <mergeCell ref="AP27:AP32"/>
    <mergeCell ref="AQ27:AQ32"/>
    <mergeCell ref="AR27:AR32"/>
    <mergeCell ref="AS27:AS32"/>
    <mergeCell ref="O27:V28"/>
    <mergeCell ref="AL34:AM35"/>
    <mergeCell ref="AQ34:AT38"/>
    <mergeCell ref="AH34:AI34"/>
    <mergeCell ref="AR26:BA26"/>
    <mergeCell ref="C27:C38"/>
    <mergeCell ref="D27:D32"/>
    <mergeCell ref="E27:E32"/>
    <mergeCell ref="F27:F32"/>
    <mergeCell ref="G27:G32"/>
    <mergeCell ref="X27:AE28"/>
    <mergeCell ref="AF27:AH32"/>
    <mergeCell ref="AI27:AK32"/>
    <mergeCell ref="AL27:AL32"/>
    <mergeCell ref="AM27:AM32"/>
    <mergeCell ref="H27:H32"/>
    <mergeCell ref="I27:I32"/>
    <mergeCell ref="J27:J32"/>
    <mergeCell ref="K27:K32"/>
    <mergeCell ref="L27:L32"/>
    <mergeCell ref="M27:M32"/>
    <mergeCell ref="N34:N38"/>
    <mergeCell ref="AZ27:AZ32"/>
    <mergeCell ref="BA27:BA32"/>
    <mergeCell ref="O29:V32"/>
    <mergeCell ref="X29:AE32"/>
    <mergeCell ref="D33:I33"/>
    <mergeCell ref="J33:R33"/>
    <mergeCell ref="D20:E22"/>
    <mergeCell ref="F20:G22"/>
    <mergeCell ref="H20:I22"/>
    <mergeCell ref="J20:L24"/>
    <mergeCell ref="M20:M24"/>
    <mergeCell ref="D26:M26"/>
    <mergeCell ref="N26:AE26"/>
    <mergeCell ref="AF26:AH26"/>
    <mergeCell ref="AI26:AQ26"/>
    <mergeCell ref="Y23:Y24"/>
    <mergeCell ref="Z23:AA24"/>
    <mergeCell ref="U20:U24"/>
    <mergeCell ref="V20:V24"/>
    <mergeCell ref="W20:W24"/>
    <mergeCell ref="X20:X24"/>
    <mergeCell ref="Z20:AA22"/>
    <mergeCell ref="AH20:AI20"/>
    <mergeCell ref="O20:O24"/>
    <mergeCell ref="P20:P24"/>
    <mergeCell ref="Q20:Q24"/>
    <mergeCell ref="R20:R24"/>
    <mergeCell ref="S20:S24"/>
    <mergeCell ref="T20:T24"/>
    <mergeCell ref="D19:I19"/>
    <mergeCell ref="J19:R19"/>
    <mergeCell ref="S19:Y19"/>
    <mergeCell ref="AP19:AP24"/>
    <mergeCell ref="AQ19:AT19"/>
    <mergeCell ref="AU19:BA19"/>
    <mergeCell ref="AT13:AT18"/>
    <mergeCell ref="AU13:AU18"/>
    <mergeCell ref="AV13:AV18"/>
    <mergeCell ref="AW13:AW18"/>
    <mergeCell ref="AX13:AX18"/>
    <mergeCell ref="AY13:AY18"/>
    <mergeCell ref="AN13:AN18"/>
    <mergeCell ref="AO13:AO18"/>
    <mergeCell ref="AP13:AP18"/>
    <mergeCell ref="AQ13:AQ18"/>
    <mergeCell ref="AR13:AR18"/>
    <mergeCell ref="AS13:AS18"/>
    <mergeCell ref="O13:V14"/>
    <mergeCell ref="AL20:AM21"/>
    <mergeCell ref="AQ20:AT24"/>
    <mergeCell ref="D23:E24"/>
    <mergeCell ref="F23:G24"/>
    <mergeCell ref="H23:I24"/>
    <mergeCell ref="AF12:AH12"/>
    <mergeCell ref="AI12:AQ12"/>
    <mergeCell ref="AR12:BA12"/>
    <mergeCell ref="C13:C24"/>
    <mergeCell ref="D13:D18"/>
    <mergeCell ref="E13:E18"/>
    <mergeCell ref="F13:F18"/>
    <mergeCell ref="G13:G18"/>
    <mergeCell ref="X13:AE14"/>
    <mergeCell ref="AF13:AH18"/>
    <mergeCell ref="AI13:AK18"/>
    <mergeCell ref="AL13:AL18"/>
    <mergeCell ref="AM13:AM18"/>
    <mergeCell ref="H13:H18"/>
    <mergeCell ref="I13:I18"/>
    <mergeCell ref="J13:J18"/>
    <mergeCell ref="K13:K18"/>
    <mergeCell ref="L13:L18"/>
    <mergeCell ref="M13:M18"/>
    <mergeCell ref="N20:N24"/>
    <mergeCell ref="AZ13:AZ18"/>
    <mergeCell ref="BA13:BA18"/>
    <mergeCell ref="O15:V18"/>
    <mergeCell ref="X15:AE18"/>
    <mergeCell ref="C1:G1"/>
    <mergeCell ref="U2:AJ3"/>
    <mergeCell ref="AX3:BA3"/>
    <mergeCell ref="AX4:AX6"/>
    <mergeCell ref="AY4:AY6"/>
    <mergeCell ref="AZ4:AZ6"/>
    <mergeCell ref="BA4:BA6"/>
    <mergeCell ref="C7:E7"/>
    <mergeCell ref="F7:H7"/>
    <mergeCell ref="I7:L7"/>
    <mergeCell ref="M7:Q7"/>
    <mergeCell ref="R7:U7"/>
    <mergeCell ref="T8:T10"/>
    <mergeCell ref="U8:U10"/>
    <mergeCell ref="J8:J10"/>
    <mergeCell ref="K8:K10"/>
    <mergeCell ref="L8:L10"/>
    <mergeCell ref="M8:M10"/>
    <mergeCell ref="N8:N10"/>
    <mergeCell ref="O8:O10"/>
    <mergeCell ref="D12:M12"/>
    <mergeCell ref="N12:AE12"/>
    <mergeCell ref="C8:E10"/>
    <mergeCell ref="F8:F10"/>
    <mergeCell ref="G8:G10"/>
    <mergeCell ref="H8:H10"/>
    <mergeCell ref="I8:I10"/>
    <mergeCell ref="P8:P10"/>
    <mergeCell ref="Q8:Q10"/>
    <mergeCell ref="R8:R10"/>
    <mergeCell ref="S8:S10"/>
  </mergeCells>
  <phoneticPr fontId="1"/>
  <pageMargins left="0.19685039370078741" right="0.19685039370078741" top="7.874015748031496E-2" bottom="0.39370078740157483" header="0.31496062992125984" footer="0.19685039370078741"/>
  <pageSetup paperSize="9" scale="75" orientation="landscape" r:id="rId1"/>
  <headerFooter>
    <oddFooter>&amp;L報道基金_01k（202508改訂）</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4A72-EC52-40A5-9BDA-87DF16A1DF30}">
  <sheetPr>
    <pageSetUpPr fitToPage="1"/>
  </sheetPr>
  <dimension ref="C1:BB77"/>
  <sheetViews>
    <sheetView showGridLines="0" zoomScaleNormal="100" zoomScaleSheetLayoutView="70" workbookViewId="0"/>
  </sheetViews>
  <sheetFormatPr defaultColWidth="3.625" defaultRowHeight="12.75" customHeight="1" x14ac:dyDescent="0.15"/>
  <cols>
    <col min="1" max="6" width="3.625" style="21"/>
    <col min="7" max="7" width="3.625" style="21" customWidth="1"/>
    <col min="8" max="20" width="3.625" style="21"/>
    <col min="21" max="21" width="3.625" style="21" customWidth="1"/>
    <col min="22" max="28" width="3.625" style="21"/>
    <col min="29" max="37" width="3.625" style="21" customWidth="1"/>
    <col min="38" max="16384" width="3.625" style="21"/>
  </cols>
  <sheetData>
    <row r="1" spans="3:54" ht="5.0999999999999996" customHeight="1" x14ac:dyDescent="0.15">
      <c r="C1" s="325"/>
      <c r="D1" s="325"/>
      <c r="E1" s="325"/>
      <c r="F1" s="325"/>
      <c r="G1" s="325"/>
    </row>
    <row r="2" spans="3:54" ht="12.75" customHeight="1" thickBot="1" x14ac:dyDescent="0.3">
      <c r="S2" s="22"/>
      <c r="T2" s="22"/>
      <c r="U2" s="326" t="s">
        <v>23</v>
      </c>
      <c r="V2" s="326"/>
      <c r="W2" s="326"/>
      <c r="X2" s="326"/>
      <c r="Y2" s="326"/>
      <c r="Z2" s="326"/>
      <c r="AA2" s="326"/>
      <c r="AB2" s="326"/>
      <c r="AC2" s="326"/>
      <c r="AD2" s="326"/>
      <c r="AE2" s="326"/>
      <c r="AF2" s="326"/>
      <c r="AG2" s="326"/>
      <c r="AH2" s="326"/>
      <c r="AI2" s="326"/>
      <c r="AJ2" s="326"/>
      <c r="AK2" s="23"/>
      <c r="AL2" s="23"/>
    </row>
    <row r="3" spans="3:54" ht="12.75" customHeight="1" x14ac:dyDescent="0.25">
      <c r="Q3" s="24"/>
      <c r="R3" s="23"/>
      <c r="S3" s="25"/>
      <c r="T3" s="25" t="s">
        <v>24</v>
      </c>
      <c r="U3" s="326"/>
      <c r="V3" s="326"/>
      <c r="W3" s="326"/>
      <c r="X3" s="326"/>
      <c r="Y3" s="326"/>
      <c r="Z3" s="326"/>
      <c r="AA3" s="326"/>
      <c r="AB3" s="326"/>
      <c r="AC3" s="326"/>
      <c r="AD3" s="326"/>
      <c r="AE3" s="326"/>
      <c r="AF3" s="326"/>
      <c r="AG3" s="326"/>
      <c r="AH3" s="326"/>
      <c r="AI3" s="326"/>
      <c r="AJ3" s="326"/>
      <c r="AK3" s="23"/>
      <c r="AW3" s="26"/>
      <c r="AX3" s="230" t="s">
        <v>25</v>
      </c>
      <c r="AY3" s="231"/>
      <c r="AZ3" s="231"/>
      <c r="BA3" s="232"/>
    </row>
    <row r="4" spans="3:54" ht="12.75" customHeight="1" x14ac:dyDescent="0.25">
      <c r="T4" s="23"/>
      <c r="U4" s="23"/>
      <c r="V4" s="23"/>
      <c r="W4" s="23"/>
      <c r="X4" s="23"/>
      <c r="Y4" s="23"/>
      <c r="Z4" s="23"/>
      <c r="AA4" s="23"/>
      <c r="AB4" s="23"/>
      <c r="AC4" s="23"/>
      <c r="AD4" s="23"/>
      <c r="AE4" s="23"/>
      <c r="AF4" s="23"/>
      <c r="AG4" s="23"/>
      <c r="AH4" s="23"/>
      <c r="AI4" s="23"/>
      <c r="AW4" s="26"/>
      <c r="AX4" s="236"/>
      <c r="AY4" s="239"/>
      <c r="AZ4" s="239"/>
      <c r="BA4" s="227"/>
    </row>
    <row r="5" spans="3:54" ht="12.75" customHeight="1" x14ac:dyDescent="0.25">
      <c r="T5" s="23"/>
      <c r="U5" s="23"/>
      <c r="V5" s="23"/>
      <c r="W5" s="23"/>
      <c r="X5" s="23"/>
      <c r="Y5" s="23"/>
      <c r="Z5" s="23"/>
      <c r="AA5" s="23"/>
      <c r="AB5" s="23"/>
      <c r="AC5" s="23"/>
      <c r="AD5" s="23"/>
      <c r="AE5" s="23"/>
      <c r="AF5" s="23"/>
      <c r="AG5" s="23"/>
      <c r="AH5" s="23"/>
      <c r="AI5" s="23"/>
      <c r="AW5" s="26"/>
      <c r="AX5" s="237"/>
      <c r="AY5" s="240"/>
      <c r="AZ5" s="240"/>
      <c r="BA5" s="228"/>
    </row>
    <row r="6" spans="3:54" ht="12.75" customHeight="1" thickBot="1" x14ac:dyDescent="0.2">
      <c r="AW6" s="26"/>
      <c r="AX6" s="238"/>
      <c r="AY6" s="241"/>
      <c r="AZ6" s="241"/>
      <c r="BA6" s="229"/>
    </row>
    <row r="7" spans="3:54" ht="12.75" customHeight="1" x14ac:dyDescent="0.2">
      <c r="C7" s="200" t="s">
        <v>80</v>
      </c>
      <c r="D7" s="201"/>
      <c r="E7" s="202"/>
      <c r="F7" s="200" t="s">
        <v>79</v>
      </c>
      <c r="G7" s="201"/>
      <c r="H7" s="202"/>
      <c r="I7" s="200" t="s">
        <v>26</v>
      </c>
      <c r="J7" s="201"/>
      <c r="K7" s="201"/>
      <c r="L7" s="202"/>
      <c r="M7" s="200" t="s">
        <v>27</v>
      </c>
      <c r="N7" s="201"/>
      <c r="O7" s="201"/>
      <c r="P7" s="201"/>
      <c r="Q7" s="202"/>
      <c r="R7" s="200" t="s">
        <v>81</v>
      </c>
      <c r="S7" s="201"/>
      <c r="T7" s="201"/>
      <c r="U7" s="202"/>
      <c r="AL7" s="27"/>
      <c r="AM7" s="27"/>
      <c r="AN7" s="27"/>
      <c r="AO7" s="27"/>
    </row>
    <row r="8" spans="3:54" ht="12.75" customHeight="1" x14ac:dyDescent="0.2">
      <c r="C8" s="316">
        <v>8</v>
      </c>
      <c r="D8" s="317"/>
      <c r="E8" s="318"/>
      <c r="F8" s="236">
        <v>0</v>
      </c>
      <c r="G8" s="239">
        <v>2</v>
      </c>
      <c r="H8" s="239">
        <v>0</v>
      </c>
      <c r="I8" s="236">
        <v>0</v>
      </c>
      <c r="J8" s="239">
        <v>0</v>
      </c>
      <c r="K8" s="239">
        <v>8</v>
      </c>
      <c r="L8" s="227">
        <v>8</v>
      </c>
      <c r="M8" s="236" t="str">
        <f>IF(入力!E2="","",LEFT(RIGHT(CONCATENATE("      ",入力!E2),5),1))</f>
        <v/>
      </c>
      <c r="N8" s="239" t="str">
        <f>IF(入力!E2="","",MID(RIGHT(CONCATENATE("      ",入力!E2),5),2,1))</f>
        <v/>
      </c>
      <c r="O8" s="239" t="str">
        <f>IF(入力!E2="","",MID(RIGHT(CONCATENATE("      ",入力!E2),5),3,1))</f>
        <v/>
      </c>
      <c r="P8" s="239" t="str">
        <f>IF(入力!E2="","",MID(RIGHT(CONCATENATE("      ",入力!E2),5),4,1))</f>
        <v/>
      </c>
      <c r="Q8" s="227" t="str">
        <f>IF(入力!E2="","",RIGHT(RIGHT(CONCATENATE("      ",入力!E2),5),1))</f>
        <v/>
      </c>
      <c r="R8" s="236" t="s">
        <v>103</v>
      </c>
      <c r="S8" s="239">
        <v>1</v>
      </c>
      <c r="T8" s="239">
        <v>1</v>
      </c>
      <c r="U8" s="227">
        <v>0</v>
      </c>
      <c r="AL8" s="27"/>
      <c r="AM8" s="27"/>
      <c r="AN8" s="27"/>
      <c r="AO8" s="27"/>
      <c r="AS8" s="28"/>
      <c r="AT8" s="29"/>
      <c r="AU8" s="29"/>
      <c r="AV8" s="30"/>
    </row>
    <row r="9" spans="3:54" ht="12.75" customHeight="1" x14ac:dyDescent="0.2">
      <c r="C9" s="319"/>
      <c r="D9" s="320"/>
      <c r="E9" s="321"/>
      <c r="F9" s="237"/>
      <c r="G9" s="240"/>
      <c r="H9" s="240"/>
      <c r="I9" s="237"/>
      <c r="J9" s="240"/>
      <c r="K9" s="240"/>
      <c r="L9" s="228"/>
      <c r="M9" s="237"/>
      <c r="N9" s="240"/>
      <c r="O9" s="240"/>
      <c r="P9" s="240"/>
      <c r="Q9" s="228"/>
      <c r="R9" s="237"/>
      <c r="S9" s="240"/>
      <c r="T9" s="240"/>
      <c r="U9" s="228"/>
      <c r="AL9" s="27"/>
      <c r="AM9" s="27"/>
      <c r="AN9" s="27"/>
      <c r="AO9" s="27"/>
      <c r="AS9" s="28"/>
      <c r="AT9" s="29"/>
      <c r="AU9" s="29"/>
      <c r="AV9" s="30"/>
    </row>
    <row r="10" spans="3:54" ht="12.75" customHeight="1" thickBot="1" x14ac:dyDescent="0.2">
      <c r="C10" s="322"/>
      <c r="D10" s="323"/>
      <c r="E10" s="324"/>
      <c r="F10" s="238"/>
      <c r="G10" s="241"/>
      <c r="H10" s="241"/>
      <c r="I10" s="238"/>
      <c r="J10" s="241"/>
      <c r="K10" s="241"/>
      <c r="L10" s="229"/>
      <c r="M10" s="238"/>
      <c r="N10" s="241"/>
      <c r="O10" s="241"/>
      <c r="P10" s="241"/>
      <c r="Q10" s="229"/>
      <c r="R10" s="238"/>
      <c r="S10" s="241"/>
      <c r="T10" s="241"/>
      <c r="U10" s="229"/>
      <c r="V10" s="31"/>
      <c r="W10" s="31"/>
      <c r="X10" s="31"/>
    </row>
    <row r="11" spans="3:54" ht="5.0999999999999996" customHeight="1" thickBot="1" x14ac:dyDescent="0.2"/>
    <row r="12" spans="3:54" ht="12.75" customHeight="1" x14ac:dyDescent="0.15">
      <c r="C12" s="32" t="s">
        <v>85</v>
      </c>
      <c r="D12" s="230" t="s">
        <v>28</v>
      </c>
      <c r="E12" s="231"/>
      <c r="F12" s="231"/>
      <c r="G12" s="231"/>
      <c r="H12" s="231"/>
      <c r="I12" s="231"/>
      <c r="J12" s="231"/>
      <c r="K12" s="231"/>
      <c r="L12" s="231"/>
      <c r="M12" s="232"/>
      <c r="N12" s="200" t="s">
        <v>29</v>
      </c>
      <c r="O12" s="201"/>
      <c r="P12" s="201"/>
      <c r="Q12" s="201"/>
      <c r="R12" s="201"/>
      <c r="S12" s="201"/>
      <c r="T12" s="201"/>
      <c r="U12" s="201"/>
      <c r="V12" s="201"/>
      <c r="W12" s="201"/>
      <c r="X12" s="201"/>
      <c r="Y12" s="201"/>
      <c r="Z12" s="201"/>
      <c r="AA12" s="201"/>
      <c r="AB12" s="201"/>
      <c r="AC12" s="201"/>
      <c r="AD12" s="201"/>
      <c r="AE12" s="202"/>
      <c r="AF12" s="313" t="s">
        <v>31</v>
      </c>
      <c r="AG12" s="314"/>
      <c r="AH12" s="315"/>
      <c r="AI12" s="200" t="s">
        <v>30</v>
      </c>
      <c r="AJ12" s="201"/>
      <c r="AK12" s="201"/>
      <c r="AL12" s="201"/>
      <c r="AM12" s="201"/>
      <c r="AN12" s="201"/>
      <c r="AO12" s="201"/>
      <c r="AP12" s="201"/>
      <c r="AQ12" s="202"/>
      <c r="AR12" s="230" t="s">
        <v>32</v>
      </c>
      <c r="AS12" s="231"/>
      <c r="AT12" s="231"/>
      <c r="AU12" s="231"/>
      <c r="AV12" s="231"/>
      <c r="AW12" s="231"/>
      <c r="AX12" s="231"/>
      <c r="AY12" s="231"/>
      <c r="AZ12" s="231"/>
      <c r="BA12" s="232"/>
      <c r="BB12" s="33"/>
    </row>
    <row r="13" spans="3:54" ht="9.9499999999999993" customHeight="1" x14ac:dyDescent="0.15">
      <c r="C13" s="233">
        <v>9</v>
      </c>
      <c r="D13" s="337" t="str">
        <f>IF(入力!E23="","",LEFT(RIGHT(CONCATENATE("          ",入力!E23),10),1))</f>
        <v/>
      </c>
      <c r="E13" s="340" t="str">
        <f>IF(入力!E23="","",MID(RIGHT(CONCATENATE("          ",入力!E23),10),2,1))</f>
        <v/>
      </c>
      <c r="F13" s="340" t="str">
        <f>IF(入力!E23="","",MID(RIGHT(CONCATENATE("          ",入力!E23),10),3,1))</f>
        <v/>
      </c>
      <c r="G13" s="340" t="str">
        <f>IF(入力!E23="","",MID(RIGHT(CONCATENATE("          ",入力!E23),10),4,1))</f>
        <v/>
      </c>
      <c r="H13" s="340" t="str">
        <f>IF(入力!E23="","",MID(RIGHT(CONCATENATE("          ",入力!E23),10),5,1))</f>
        <v/>
      </c>
      <c r="I13" s="340" t="str">
        <f>IF(入力!E23="","",MID(RIGHT(CONCATENATE("          ",入力!E23),10),6,1))</f>
        <v/>
      </c>
      <c r="J13" s="340" t="str">
        <f>IF(入力!E23="","",MID(RIGHT(CONCATENATE("          ",入力!E23),10),7,1))</f>
        <v/>
      </c>
      <c r="K13" s="340" t="str">
        <f>IF(入力!E23="","",MID(RIGHT(CONCATENATE("          ",入力!E23),10),8,1))</f>
        <v/>
      </c>
      <c r="L13" s="340" t="str">
        <f>IF(入力!E23="","",MID(RIGHT(CONCATENATE("          ",入力!E23),10),9,1))</f>
        <v/>
      </c>
      <c r="M13" s="347" t="str">
        <f>IF(入力!E23="","",RIGHT(RIGHT(CONCATENATE("          ",入力!E23),10),1))</f>
        <v/>
      </c>
      <c r="N13" s="1" t="s">
        <v>33</v>
      </c>
      <c r="O13" s="343" t="str">
        <f>IF(入力!H23="","",入力!H23)</f>
        <v/>
      </c>
      <c r="P13" s="343"/>
      <c r="Q13" s="343"/>
      <c r="R13" s="343"/>
      <c r="S13" s="343"/>
      <c r="T13" s="343"/>
      <c r="U13" s="343"/>
      <c r="V13" s="365"/>
      <c r="W13" s="2"/>
      <c r="X13" s="343" t="str">
        <f>IF(入力!I23="","",入力!I23)</f>
        <v/>
      </c>
      <c r="Y13" s="343"/>
      <c r="Z13" s="343"/>
      <c r="AA13" s="343"/>
      <c r="AB13" s="343"/>
      <c r="AC13" s="343"/>
      <c r="AD13" s="343"/>
      <c r="AE13" s="344"/>
      <c r="AF13" s="281" t="str">
        <f>IF(入力!J23="","",IF(入力!J23="男","5 ：男",IF(入力!J23="女","6 ：女","error")))</f>
        <v/>
      </c>
      <c r="AG13" s="218"/>
      <c r="AH13" s="222"/>
      <c r="AI13" s="281" t="str">
        <f>IF(入力!K23="","",IF((VALUE(TEXT(入力!K23,"yyyymmdd"))-20190501)&gt;=0,"令和",IF((VALUE(TEXT(入力!K23,"yyyymmdd"))-19890108)&gt;=0,"平成","昭和")))</f>
        <v/>
      </c>
      <c r="AJ13" s="218" t="str">
        <f t="shared" ref="AI13:AK18" si="0">IF($B13="","",IF((VALUE(TEXT($B13,"yyyymmdd"))-20190501)&gt;=0,"9 ： 令和",IF((VALUE(TEXT($B13,"yyyymmdd"))-19890108)&gt;=0,"7 ： 平成","5 ： 昭和")))</f>
        <v/>
      </c>
      <c r="AK13" s="282" t="str">
        <f t="shared" si="0"/>
        <v/>
      </c>
      <c r="AL13" s="215" t="str">
        <f>IF(入力!K23="","",IF((VALUE(TEXT(入力!K23,"yyyymmdd"))-20190501)&lt;0,LEFT(IF((VALUE(TEXT(入力!K23,"yyyymmdd"))-19890108)&gt;=0,RIGHT(CONCATENATE("0",TEXT(入力!K23,"yyyymmdd")-19880000),6),TEXT(入力!K23,"yyyymmdd")-19250000),1),IF((TEXT(入力!K23,"yyyymmdd")-20180000)&lt;100000,0,LEFT(TEXT(入力!K23,"yyyymmdd")-20180000,1))))</f>
        <v/>
      </c>
      <c r="AM13" s="224" t="str">
        <f>IF(入力!K23="","",IF((VALUE(TEXT(入力!K23,"yyyymmdd"))-20190501)&lt;0,MID(IF((VALUE(TEXT(入力!K23,"yyyymmdd"))-19890108)&gt;=0,RIGHT(CONCATENATE("0",TEXT(入力!K23,"yyyymmdd")-19880000),6),TEXT(入力!K23,"yyyymmdd")-19250000),2,1),IF((TEXT(入力!K23,"yyyymmdd")-20180000)&lt;100000,LEFT(TEXT(入力!K23,"yyyymmdd")-20180000,1),MID(TEXT(入力!K23,"yyyymmdd")-20180000,2,1))))</f>
        <v/>
      </c>
      <c r="AN13" s="215" t="str">
        <f>IF(入力!K23="","",IF((VALUE(TEXT(入力!K23,"yyyymmdd"))-20190501)&lt;0,MID(IF((VALUE(TEXT(入力!K23,"yyyymmdd"))-19890108)&gt;=0,RIGHT(CONCATENATE("0",TEXT(入力!K23,"yyyymmdd")-19880000),6),TEXT(入力!K23,"yyyymmdd")-19250000),3,1),IF((TEXT(入力!K23,"yyyymmdd")-20180000)&lt;100000,MID(TEXT(入力!K23,"yyyymmdd")-20180000,2,1),MID(TEXT(入力!K23,"yyyymmdd")-20180000,3,1))))</f>
        <v/>
      </c>
      <c r="AO13" s="224" t="str">
        <f>IF(入力!K23="","",IF((VALUE(TEXT(入力!K23,"yyyymmdd"))-20190501)&lt;0,MID(IF((VALUE(TEXT(入力!K23,"yyyymmdd"))-19890108)&gt;=0,RIGHT(CONCATENATE("0",TEXT(入力!K23,"yyyymmdd")-19880000),6),TEXT(入力!K23,"yyyymmdd")-19250000),4,1),IF((TEXT(入力!K23,"yyyymmdd")-20180000)&lt;100000,MID(TEXT(入力!K23,"yyyymmdd")-20180000,3,1),MID(TEXT(入力!K23,"yyyymmdd")-20180000,4,1))))</f>
        <v/>
      </c>
      <c r="AP13" s="215" t="str">
        <f>IF(入力!K23="","",IF((VALUE(TEXT(入力!K23,"yyyymmdd"))-20190501)&lt;0,MID(IF((VALUE(TEXT(入力!K23,"yyyymmdd"))-19890108)&gt;=0,RIGHT(CONCATENATE("0",TEXT(入力!K23,"yyyymmdd")-19880000),6),TEXT(入力!K23,"yyyymmdd")-19250000),5,1),IF((TEXT(入力!K23,"yyyymmdd")-20180000)&lt;100000,MID(TEXT(入力!K23,"yyyymmdd")-20180000,4,1),MID(TEXT(入力!K23,"yyyymmdd")-20180000,5,1))))</f>
        <v/>
      </c>
      <c r="AQ13" s="227" t="str">
        <f>IF(入力!K23="","",IF((VALUE(TEXT(入力!K23,"yyyymmdd"))-20190501)&lt;0,RIGHT(IF((VALUE(TEXT(入力!K23,"yyyymmdd"))-19890108)&gt;=0,RIGHT(CONCATENATE("0",TEXT(入力!K23,"yyyymmdd")-19880000),6),TEXT(入力!K23,"yyyymmdd")-19250000),1),RIGHT(TEXT(入力!K23,"yyyymmdd")-20180000,1)))</f>
        <v/>
      </c>
      <c r="AR13" s="337" t="str">
        <f>IF(入力!L23="","",LEFT(入力!L23,1))</f>
        <v/>
      </c>
      <c r="AS13" s="340" t="str">
        <f>IF(入力!L23="","",MID(入力!L23,2,1))</f>
        <v/>
      </c>
      <c r="AT13" s="340" t="str">
        <f>IF(入力!L23="","",MID(入力!L23,3,1))</f>
        <v/>
      </c>
      <c r="AU13" s="359" t="str">
        <f>IF(入力!L23="","",RIGHT(入力!L23,1))</f>
        <v/>
      </c>
      <c r="AV13" s="362" t="str">
        <f>IF(入力!N23="","",LEFT(入力!N23,1))</f>
        <v/>
      </c>
      <c r="AW13" s="340" t="str">
        <f>IF(入力!N23="","",MID(入力!N23,2,1))</f>
        <v/>
      </c>
      <c r="AX13" s="340" t="str">
        <f>IF(入力!N23="","",MID(入力!N23,3,1))</f>
        <v/>
      </c>
      <c r="AY13" s="340" t="str">
        <f>IF(入力!N23="","",MID(入力!N23,4,1))</f>
        <v/>
      </c>
      <c r="AZ13" s="340" t="str">
        <f>IF(入力!N23="","",MID(入力!N23,5,1))</f>
        <v/>
      </c>
      <c r="BA13" s="347" t="str">
        <f>IF(入力!N23="","",RIGHT(入力!N23,1))</f>
        <v/>
      </c>
      <c r="BB13" s="36"/>
    </row>
    <row r="14" spans="3:54" ht="9.9499999999999993" customHeight="1" x14ac:dyDescent="0.15">
      <c r="C14" s="234"/>
      <c r="D14" s="338"/>
      <c r="E14" s="341"/>
      <c r="F14" s="341"/>
      <c r="G14" s="341"/>
      <c r="H14" s="341"/>
      <c r="I14" s="341"/>
      <c r="J14" s="341"/>
      <c r="K14" s="341"/>
      <c r="L14" s="341"/>
      <c r="M14" s="348"/>
      <c r="N14" s="3"/>
      <c r="O14" s="345"/>
      <c r="P14" s="345"/>
      <c r="Q14" s="345"/>
      <c r="R14" s="345"/>
      <c r="S14" s="345"/>
      <c r="T14" s="345"/>
      <c r="U14" s="345"/>
      <c r="V14" s="366"/>
      <c r="W14" s="4"/>
      <c r="X14" s="345"/>
      <c r="Y14" s="345"/>
      <c r="Z14" s="345"/>
      <c r="AA14" s="345"/>
      <c r="AB14" s="345"/>
      <c r="AC14" s="345"/>
      <c r="AD14" s="345"/>
      <c r="AE14" s="346"/>
      <c r="AF14" s="283"/>
      <c r="AG14" s="284"/>
      <c r="AH14" s="298"/>
      <c r="AI14" s="283" t="str">
        <f t="shared" si="0"/>
        <v/>
      </c>
      <c r="AJ14" s="284" t="str">
        <f t="shared" si="0"/>
        <v/>
      </c>
      <c r="AK14" s="285" t="str">
        <f t="shared" si="0"/>
        <v/>
      </c>
      <c r="AL14" s="216" t="str">
        <f t="shared" ref="AL14:AL18" si="1">IF($B14="","",IF((VALUE(TEXT(AK14,"yyyymmdd"))-20190501)&lt;0,LEFT(IF((VALUE(TEXT(AK14,"yyyymmdd"))-19890108)&gt;=0,RIGHT(CONCATENATE("0",TEXT($B14,"yyyymmdd")-19880000),6),TEXT($B14,"yyyymmdd")-19250000),1),IF((TEXT($B14,"yyyymmdd")-20180000)&lt;100000,0,LEFT(TEXT($B14,"yyyymmdd")-20180000,1))))</f>
        <v/>
      </c>
      <c r="AM14" s="225" t="str">
        <f t="shared" ref="AM14:AM18" si="2">IF($B14="","",IF((VALUE(TEXT(AK14,"yyyymmdd"))-20190501)&lt;0,MID(IF((VALUE(TEXT($B14,"yyyymmdd"))-19890108)&gt;=0,RIGHT(CONCATENATE("0",TEXT($B14,"yyyymmdd")-19880000),6),TEXT($B14,"yyyymmdd")-19250000),2,1),IF((TEXT($B14,"yyyymmdd")-20180000)&lt;100000,LEFT(TEXT($B14,"yyyymmdd")-20180000,1),MID(TEXT($B14,"yyyymmdd")-20180000,2,1))))</f>
        <v/>
      </c>
      <c r="AN14" s="216" t="str">
        <f t="shared" ref="AN14:AN18" si="3">IF($B14="","",IF((VALUE(TEXT(AK14,"yyyymmdd"))-20190501)&lt;0,MID(IF((VALUE(TEXT($B14,"yyyymmdd"))-19890108)&gt;=0,RIGHT(CONCATENATE("0",TEXT($B14,"yyyymmdd")-19880000),6),TEXT($B14,"yyyymmdd")-19250000),3,1),IF((TEXT($B14,"yyyymmdd")-20180000)&lt;100000,MID(TEXT($B14,"yyyymmdd")-20180000,2,1),MID(TEXT($B14,"yyyymmdd")-20180000,3,1))))</f>
        <v/>
      </c>
      <c r="AO14" s="225" t="str">
        <f t="shared" ref="AO14:AO18" si="4">IF($B14="","",IF((VALUE(TEXT(AK14,"yyyymmdd"))-20190501)&lt;0,MID(IF((VALUE(TEXT($B14,"yyyymmdd"))-19890108)&gt;=0,RIGHT(CONCATENATE("0",TEXT($B14,"yyyymmdd")-19880000),6),TEXT($B14,"yyyymmdd")-19250000),4,1),IF((TEXT($B14,"yyyymmdd")-20180000)&lt;100000,MID(TEXT($B14,"yyyymmdd")-20180000,3,1),MID(TEXT($B14,"yyyymmdd")-20180000,4,1))))</f>
        <v/>
      </c>
      <c r="AP14" s="216" t="str">
        <f t="shared" ref="AP14:AP18" si="5">IF($B14="","",IF((VALUE(TEXT(AK14,"yyyymmdd"))-20190501)&lt;0,MID(IF((VALUE(TEXT($B14,"yyyymmdd"))-19890108)&gt;=0,RIGHT(CONCATENATE("0",TEXT($B14,"yyyymmdd")-19880000),6),TEXT($B14,"yyyymmdd")-19250000),5,1),IF((TEXT($B14,"yyyymmdd")-20180000)&lt;100000,MID(TEXT($B14,"yyyymmdd")-20180000,4,1),MID(TEXT($B14,"yyyymmdd")-20180000,5,1))))</f>
        <v/>
      </c>
      <c r="AQ14" s="228" t="str">
        <f t="shared" ref="AQ14:AQ18" si="6">IF($B14="","",IF((VALUE(TEXT(AK14,"yyyymmdd"))-20190501)&lt;0,RIGHT(IF((VALUE(TEXT($B14,"yyyymmdd"))-19890108)&gt;=0,RIGHT(CONCATENATE("0",TEXT($B14,"yyyymmdd")-19880000),6),TEXT($B14,"yyyymmdd")-19250000),1),RIGHT(TEXT($B14,"yyyymmdd")-20180000,1)))</f>
        <v/>
      </c>
      <c r="AR14" s="338"/>
      <c r="AS14" s="341"/>
      <c r="AT14" s="341"/>
      <c r="AU14" s="360"/>
      <c r="AV14" s="363"/>
      <c r="AW14" s="341"/>
      <c r="AX14" s="341"/>
      <c r="AY14" s="341"/>
      <c r="AZ14" s="341"/>
      <c r="BA14" s="348"/>
      <c r="BB14" s="36"/>
    </row>
    <row r="15" spans="3:54" ht="9.9499999999999993" customHeight="1" x14ac:dyDescent="0.15">
      <c r="C15" s="234"/>
      <c r="D15" s="338"/>
      <c r="E15" s="341"/>
      <c r="F15" s="341"/>
      <c r="G15" s="341"/>
      <c r="H15" s="341"/>
      <c r="I15" s="341"/>
      <c r="J15" s="341"/>
      <c r="K15" s="341"/>
      <c r="L15" s="341"/>
      <c r="M15" s="348"/>
      <c r="N15" s="1" t="s">
        <v>34</v>
      </c>
      <c r="O15" s="350" t="str">
        <f>IF(入力!F23="","",入力!F23)</f>
        <v/>
      </c>
      <c r="P15" s="350"/>
      <c r="Q15" s="350"/>
      <c r="R15" s="350"/>
      <c r="S15" s="350"/>
      <c r="T15" s="350"/>
      <c r="U15" s="350"/>
      <c r="V15" s="351"/>
      <c r="W15" s="5" t="s">
        <v>35</v>
      </c>
      <c r="X15" s="350" t="str">
        <f>IF(入力!G23="","",入力!G23)</f>
        <v/>
      </c>
      <c r="Y15" s="350"/>
      <c r="Z15" s="350"/>
      <c r="AA15" s="350"/>
      <c r="AB15" s="350"/>
      <c r="AC15" s="350"/>
      <c r="AD15" s="350"/>
      <c r="AE15" s="356"/>
      <c r="AF15" s="283"/>
      <c r="AG15" s="284"/>
      <c r="AH15" s="298"/>
      <c r="AI15" s="283" t="str">
        <f t="shared" si="0"/>
        <v/>
      </c>
      <c r="AJ15" s="284" t="str">
        <f t="shared" si="0"/>
        <v/>
      </c>
      <c r="AK15" s="285" t="str">
        <f t="shared" si="0"/>
        <v/>
      </c>
      <c r="AL15" s="216" t="str">
        <f t="shared" si="1"/>
        <v/>
      </c>
      <c r="AM15" s="225" t="str">
        <f t="shared" si="2"/>
        <v/>
      </c>
      <c r="AN15" s="216" t="str">
        <f t="shared" si="3"/>
        <v/>
      </c>
      <c r="AO15" s="225" t="str">
        <f t="shared" si="4"/>
        <v/>
      </c>
      <c r="AP15" s="216" t="str">
        <f t="shared" si="5"/>
        <v/>
      </c>
      <c r="AQ15" s="228" t="str">
        <f t="shared" si="6"/>
        <v/>
      </c>
      <c r="AR15" s="338"/>
      <c r="AS15" s="341"/>
      <c r="AT15" s="341"/>
      <c r="AU15" s="360"/>
      <c r="AV15" s="363"/>
      <c r="AW15" s="341"/>
      <c r="AX15" s="341"/>
      <c r="AY15" s="341"/>
      <c r="AZ15" s="341"/>
      <c r="BA15" s="348"/>
      <c r="BB15" s="40"/>
    </row>
    <row r="16" spans="3:54" ht="9.9499999999999993" customHeight="1" x14ac:dyDescent="0.15">
      <c r="C16" s="234"/>
      <c r="D16" s="338"/>
      <c r="E16" s="341"/>
      <c r="F16" s="341"/>
      <c r="G16" s="341"/>
      <c r="H16" s="341"/>
      <c r="I16" s="341"/>
      <c r="J16" s="341"/>
      <c r="K16" s="341"/>
      <c r="L16" s="341"/>
      <c r="M16" s="348"/>
      <c r="N16" s="1"/>
      <c r="O16" s="352"/>
      <c r="P16" s="352"/>
      <c r="Q16" s="352"/>
      <c r="R16" s="352"/>
      <c r="S16" s="352"/>
      <c r="T16" s="352"/>
      <c r="U16" s="352"/>
      <c r="V16" s="353"/>
      <c r="W16" s="5"/>
      <c r="X16" s="352"/>
      <c r="Y16" s="352"/>
      <c r="Z16" s="352"/>
      <c r="AA16" s="352"/>
      <c r="AB16" s="352"/>
      <c r="AC16" s="352"/>
      <c r="AD16" s="352"/>
      <c r="AE16" s="357"/>
      <c r="AF16" s="283"/>
      <c r="AG16" s="284"/>
      <c r="AH16" s="298"/>
      <c r="AI16" s="283" t="str">
        <f t="shared" si="0"/>
        <v/>
      </c>
      <c r="AJ16" s="284" t="str">
        <f t="shared" si="0"/>
        <v/>
      </c>
      <c r="AK16" s="285" t="str">
        <f t="shared" si="0"/>
        <v/>
      </c>
      <c r="AL16" s="216" t="str">
        <f t="shared" si="1"/>
        <v/>
      </c>
      <c r="AM16" s="225" t="str">
        <f t="shared" si="2"/>
        <v/>
      </c>
      <c r="AN16" s="216" t="str">
        <f t="shared" si="3"/>
        <v/>
      </c>
      <c r="AO16" s="225" t="str">
        <f t="shared" si="4"/>
        <v/>
      </c>
      <c r="AP16" s="216" t="str">
        <f t="shared" si="5"/>
        <v/>
      </c>
      <c r="AQ16" s="228" t="str">
        <f t="shared" si="6"/>
        <v/>
      </c>
      <c r="AR16" s="338"/>
      <c r="AS16" s="341"/>
      <c r="AT16" s="341"/>
      <c r="AU16" s="360"/>
      <c r="AV16" s="363"/>
      <c r="AW16" s="341"/>
      <c r="AX16" s="341"/>
      <c r="AY16" s="341"/>
      <c r="AZ16" s="341"/>
      <c r="BA16" s="348"/>
      <c r="BB16" s="40"/>
    </row>
    <row r="17" spans="3:54" ht="9.9499999999999993" customHeight="1" x14ac:dyDescent="0.15">
      <c r="C17" s="234"/>
      <c r="D17" s="338"/>
      <c r="E17" s="341"/>
      <c r="F17" s="341"/>
      <c r="G17" s="341"/>
      <c r="H17" s="341"/>
      <c r="I17" s="341"/>
      <c r="J17" s="341"/>
      <c r="K17" s="341"/>
      <c r="L17" s="341"/>
      <c r="M17" s="348"/>
      <c r="N17" s="1"/>
      <c r="O17" s="352"/>
      <c r="P17" s="352"/>
      <c r="Q17" s="352"/>
      <c r="R17" s="352"/>
      <c r="S17" s="352"/>
      <c r="T17" s="352"/>
      <c r="U17" s="352"/>
      <c r="V17" s="353"/>
      <c r="W17" s="5"/>
      <c r="X17" s="352"/>
      <c r="Y17" s="352"/>
      <c r="Z17" s="352"/>
      <c r="AA17" s="352"/>
      <c r="AB17" s="352"/>
      <c r="AC17" s="352"/>
      <c r="AD17" s="352"/>
      <c r="AE17" s="357"/>
      <c r="AF17" s="283"/>
      <c r="AG17" s="284"/>
      <c r="AH17" s="298"/>
      <c r="AI17" s="283" t="str">
        <f t="shared" si="0"/>
        <v/>
      </c>
      <c r="AJ17" s="284" t="str">
        <f t="shared" si="0"/>
        <v/>
      </c>
      <c r="AK17" s="285" t="str">
        <f t="shared" si="0"/>
        <v/>
      </c>
      <c r="AL17" s="216" t="str">
        <f t="shared" si="1"/>
        <v/>
      </c>
      <c r="AM17" s="225" t="str">
        <f t="shared" si="2"/>
        <v/>
      </c>
      <c r="AN17" s="216" t="str">
        <f t="shared" si="3"/>
        <v/>
      </c>
      <c r="AO17" s="225" t="str">
        <f t="shared" si="4"/>
        <v/>
      </c>
      <c r="AP17" s="216" t="str">
        <f t="shared" si="5"/>
        <v/>
      </c>
      <c r="AQ17" s="228" t="str">
        <f t="shared" si="6"/>
        <v/>
      </c>
      <c r="AR17" s="338"/>
      <c r="AS17" s="341"/>
      <c r="AT17" s="341"/>
      <c r="AU17" s="360"/>
      <c r="AV17" s="363"/>
      <c r="AW17" s="341"/>
      <c r="AX17" s="341"/>
      <c r="AY17" s="341"/>
      <c r="AZ17" s="341"/>
      <c r="BA17" s="348"/>
      <c r="BB17" s="40"/>
    </row>
    <row r="18" spans="3:54" ht="9.9499999999999993" customHeight="1" thickBot="1" x14ac:dyDescent="0.2">
      <c r="C18" s="234"/>
      <c r="D18" s="339"/>
      <c r="E18" s="342"/>
      <c r="F18" s="342"/>
      <c r="G18" s="342"/>
      <c r="H18" s="342"/>
      <c r="I18" s="342"/>
      <c r="J18" s="342"/>
      <c r="K18" s="342"/>
      <c r="L18" s="342"/>
      <c r="M18" s="349"/>
      <c r="N18" s="6"/>
      <c r="O18" s="354"/>
      <c r="P18" s="354"/>
      <c r="Q18" s="354"/>
      <c r="R18" s="354"/>
      <c r="S18" s="354"/>
      <c r="T18" s="354"/>
      <c r="U18" s="354"/>
      <c r="V18" s="355"/>
      <c r="W18" s="7"/>
      <c r="X18" s="354"/>
      <c r="Y18" s="354"/>
      <c r="Z18" s="354"/>
      <c r="AA18" s="354"/>
      <c r="AB18" s="354"/>
      <c r="AC18" s="354"/>
      <c r="AD18" s="354"/>
      <c r="AE18" s="358"/>
      <c r="AF18" s="286"/>
      <c r="AG18" s="287"/>
      <c r="AH18" s="299"/>
      <c r="AI18" s="286" t="str">
        <f t="shared" si="0"/>
        <v/>
      </c>
      <c r="AJ18" s="287" t="str">
        <f t="shared" si="0"/>
        <v/>
      </c>
      <c r="AK18" s="288" t="str">
        <f t="shared" si="0"/>
        <v/>
      </c>
      <c r="AL18" s="217" t="str">
        <f t="shared" si="1"/>
        <v/>
      </c>
      <c r="AM18" s="226" t="str">
        <f t="shared" si="2"/>
        <v/>
      </c>
      <c r="AN18" s="217" t="str">
        <f t="shared" si="3"/>
        <v/>
      </c>
      <c r="AO18" s="226" t="str">
        <f t="shared" si="4"/>
        <v/>
      </c>
      <c r="AP18" s="217" t="str">
        <f t="shared" si="5"/>
        <v/>
      </c>
      <c r="AQ18" s="229" t="str">
        <f t="shared" si="6"/>
        <v/>
      </c>
      <c r="AR18" s="339"/>
      <c r="AS18" s="342"/>
      <c r="AT18" s="342"/>
      <c r="AU18" s="361"/>
      <c r="AV18" s="364"/>
      <c r="AW18" s="342"/>
      <c r="AX18" s="342"/>
      <c r="AY18" s="342"/>
      <c r="AZ18" s="342"/>
      <c r="BA18" s="349"/>
      <c r="BB18" s="43"/>
    </row>
    <row r="19" spans="3:54" ht="12.75" customHeight="1" x14ac:dyDescent="0.15">
      <c r="C19" s="234"/>
      <c r="D19" s="200" t="s">
        <v>37</v>
      </c>
      <c r="E19" s="201"/>
      <c r="F19" s="201"/>
      <c r="G19" s="201"/>
      <c r="H19" s="201"/>
      <c r="I19" s="201"/>
      <c r="J19" s="200" t="s">
        <v>97</v>
      </c>
      <c r="K19" s="201"/>
      <c r="L19" s="201"/>
      <c r="M19" s="201"/>
      <c r="N19" s="201"/>
      <c r="O19" s="201"/>
      <c r="P19" s="201"/>
      <c r="Q19" s="201"/>
      <c r="R19" s="202"/>
      <c r="S19" s="200" t="s">
        <v>36</v>
      </c>
      <c r="T19" s="201"/>
      <c r="U19" s="201"/>
      <c r="V19" s="201"/>
      <c r="W19" s="201"/>
      <c r="X19" s="201"/>
      <c r="Y19" s="202"/>
      <c r="Z19" s="44"/>
      <c r="AA19" s="45"/>
      <c r="AI19" s="46"/>
      <c r="AL19" s="46"/>
      <c r="AM19" s="46"/>
      <c r="AN19" s="46"/>
      <c r="AO19" s="46"/>
      <c r="AP19" s="253" t="s">
        <v>38</v>
      </c>
      <c r="AQ19" s="256" t="s">
        <v>86</v>
      </c>
      <c r="AR19" s="257"/>
      <c r="AS19" s="257"/>
      <c r="AT19" s="258"/>
      <c r="AU19" s="249" t="s">
        <v>87</v>
      </c>
      <c r="AV19" s="250"/>
      <c r="AW19" s="250"/>
      <c r="AX19" s="250"/>
      <c r="AY19" s="251"/>
      <c r="AZ19" s="250"/>
      <c r="BA19" s="252"/>
    </row>
    <row r="20" spans="3:54" ht="9.9499999999999993" customHeight="1" x14ac:dyDescent="0.15">
      <c r="C20" s="234"/>
      <c r="D20" s="308" t="s">
        <v>39</v>
      </c>
      <c r="E20" s="309"/>
      <c r="F20" s="311" t="s">
        <v>40</v>
      </c>
      <c r="G20" s="309"/>
      <c r="H20" s="277" t="s">
        <v>41</v>
      </c>
      <c r="I20" s="278"/>
      <c r="J20" s="281" t="str">
        <f>IF(入力!P23="","",IF((VALUE(TEXT(入力!P23,"yyyymmdd"))-20190501)&gt;=0,"令和",IF((VALUE(TEXT(入力!P23,"yyyymmdd"))-19890108)&gt;=0,"平成","昭和")))</f>
        <v/>
      </c>
      <c r="K20" s="218" t="str">
        <f t="shared" ref="J20:L24" si="7">IF($B20="","",IF((VALUE(TEXT($B20,"yyyymmdd"))-20190501)&gt;=0,"9 ： 令和",IF((VALUE(TEXT($B20,"yyyymmdd"))-19890108)&gt;=0,"7 ： 平成","5 ： 昭和")))</f>
        <v/>
      </c>
      <c r="L20" s="282" t="str">
        <f t="shared" si="7"/>
        <v/>
      </c>
      <c r="M20" s="215" t="str">
        <f>IF(入力!P23="","",IF((VALUE(TEXT(入力!P23,"yyyymmdd"))-20181001)&lt;0,"×",IF((VALUE(TEXT(入力!P23,"yyyymmdd")))&lt;20190501,LEFT(TEXT(入力!P23,"yyyymmdd")-19880000,1),IF((TEXT(入力!P23,"yyyymmdd")-20180000)&lt;100000,0,LEFT(TEXT(入力!P23,"yyyymmdd")-20180000,1)))))</f>
        <v/>
      </c>
      <c r="N20" s="224" t="str">
        <f>IF(入力!P23="","",IF((VALUE(TEXT(入力!P23,"yyyymmdd"))-20181001)&lt;0,"×",IF((VALUE(TEXT(入力!P23,"yyyymmdd")))&lt;20190501,MID(TEXT(入力!P23,"yyyymmdd")-19880000,2,1),IF((TEXT(入力!P23,"yyyymmdd")-20180000)&lt;100000,LEFT(TEXT(入力!P23,"yyyymmdd")-20180000,1),MID(TEXT(入力!P23,"yyyymmdd")-20180000,2,1)))))</f>
        <v/>
      </c>
      <c r="O20" s="215" t="str">
        <f>IF(入力!P23="","",IF((VALUE(TEXT(入力!P23,"yyyymmdd"))-20181001)&lt;0,"×",IF((VALUE(TEXT(入力!P23,"yyyymmdd")))&lt;20190501,MID(TEXT(入力!P23,"yyyymmdd")-19880000,3,1),IF((TEXT(入力!P23,"yyyymmdd")-20180000)&lt;100000,MID(TEXT(入力!P23,"yyyymmdd")-20180000,2,1),MID(TEXT(入力!P23,"yyyymmdd")-20180000,3,1)))))</f>
        <v/>
      </c>
      <c r="P20" s="224" t="str">
        <f>IF(入力!P23="","",IF((VALUE(TEXT(入力!P23,"yyyymmdd"))-20181001)&lt;0,"×",IF((VALUE(TEXT(入力!P23,"yyyymmdd")))&lt;20190501,MID(TEXT(入力!P23,"yyyymmdd")-19880000,4,1),IF((TEXT(入力!P23,"yyyymmdd")-20180000)&lt;100000,MID(TEXT(入力!P23,"yyyymmdd")-20180000,3,1),MID(TEXT(入力!P23,"yyyymmdd")-20180000,4,1)))))</f>
        <v/>
      </c>
      <c r="Q20" s="215" t="str">
        <f>IF(入力!P23="","",IF((VALUE(TEXT(入力!P23,"yyyymmdd"))-20181001)&lt;0,"×",IF((VALUE(TEXT(入力!P23,"yyyymmdd")))&lt;20190501,MID(TEXT(入力!P23,"yyyymmdd")-19880000,5,1),IF((TEXT(入力!P23,"yyyymmdd")-20180000)&lt;100000,MID(TEXT(入力!P23,"yyyymmdd")-20180000,4,1),MID(TEXT(入力!P23,"yyyymmdd")-20180000,5,1)))))</f>
        <v/>
      </c>
      <c r="R20" s="227" t="str">
        <f>IF(入力!P23="","",IF((VALUE(TEXT(入力!P23,"yyyymmdd"))-20181001)&lt;0,"×",IF((VALUE(TEXT(入力!P23,"yyyymmdd")))&lt;20190501,RIGHT(TEXT(入力!P23,"yyyymmdd")-19880000,1),RIGHT(TEXT(入力!P23,"yyyymmdd")-20180000,1))))</f>
        <v/>
      </c>
      <c r="S20" s="236" t="str">
        <f>IF(入力!Q23="","",LEFT(RIGHT(CONCATENATE(" ",入力!Q23),3),1))</f>
        <v/>
      </c>
      <c r="T20" s="239" t="str">
        <f>IF(入力!Q23="","",MID(RIGHT(CONCATENATE(" ",入力!Q23),3),2,1))</f>
        <v/>
      </c>
      <c r="U20" s="224" t="str">
        <f>IF(入力!Q23="","",RIGHT(RIGHT(CONCATENATE(" ",入力!Q23),3),1))</f>
        <v/>
      </c>
      <c r="V20" s="215">
        <v>0</v>
      </c>
      <c r="W20" s="239">
        <v>0</v>
      </c>
      <c r="X20" s="259">
        <v>0</v>
      </c>
      <c r="Y20" s="93"/>
      <c r="Z20" s="243"/>
      <c r="AA20" s="244"/>
      <c r="AB20" s="47"/>
      <c r="AC20" s="48"/>
      <c r="AD20" s="48"/>
      <c r="AE20" s="48"/>
      <c r="AF20" s="48"/>
      <c r="AG20" s="48"/>
      <c r="AH20" s="245"/>
      <c r="AI20" s="245"/>
      <c r="AJ20" s="48"/>
      <c r="AK20" s="48"/>
      <c r="AL20" s="262"/>
      <c r="AM20" s="262"/>
      <c r="AN20" s="47"/>
      <c r="AO20" s="47"/>
      <c r="AP20" s="254"/>
      <c r="AQ20" s="263"/>
      <c r="AR20" s="264"/>
      <c r="AS20" s="264"/>
      <c r="AT20" s="265"/>
      <c r="AU20" s="90"/>
      <c r="AV20" s="49"/>
      <c r="AW20" s="50"/>
      <c r="AX20" s="49"/>
      <c r="AY20" s="50"/>
      <c r="AZ20" s="49"/>
      <c r="BA20" s="51"/>
    </row>
    <row r="21" spans="3:54" ht="9.9499999999999993" customHeight="1" x14ac:dyDescent="0.15">
      <c r="C21" s="234"/>
      <c r="D21" s="243"/>
      <c r="E21" s="310"/>
      <c r="F21" s="312"/>
      <c r="G21" s="310"/>
      <c r="H21" s="279"/>
      <c r="I21" s="280"/>
      <c r="J21" s="283" t="str">
        <f t="shared" si="7"/>
        <v/>
      </c>
      <c r="K21" s="284" t="str">
        <f t="shared" si="7"/>
        <v/>
      </c>
      <c r="L21" s="285" t="str">
        <f t="shared" si="7"/>
        <v/>
      </c>
      <c r="M21" s="216" t="str">
        <f>IF($B21="","",IF((VALUE(TEXT($B21,"yyyymmdd"))-20181001)&lt;0,"×",IF((TEXT($B21,"yyyymmdd")-20180000)&lt;100000,0,LEFT(TEXT($B21,"yyyymmdd")-20180000,1))))</f>
        <v/>
      </c>
      <c r="N21" s="225" t="str">
        <f>IF($B21="","",IF((VALUE(TEXT($B21,"yyyymmdd"))-20181001)&lt;0,"×",IF((TEXT($B21,"yyyymmdd")-20180000)&lt;100000,LEFT(TEXT($B21,"yyyymmdd")-20180000,1),MID(TEXT($B21,"yyyymmdd")-20180000,2,1))))</f>
        <v/>
      </c>
      <c r="O21" s="216" t="str">
        <f>IF($B21="","",IF((VALUE(TEXT($B21,"yyyymmdd"))-20181001)&lt;0,"×",IF((TEXT($B21,"yyyymmdd")-20180000)&lt;100000,MID(TEXT($B21,"yyyymmdd")-20180000,2,1),MID(TEXT($B21,"yyyymmdd")-20180000,3,1))))</f>
        <v/>
      </c>
      <c r="P21" s="225" t="str">
        <f>IF($B21="","",IF((VALUE(TEXT($B21,"yyyymmdd"))-20181001)&lt;0,"×",IF((TEXT($B21,"yyyymmdd")-20180000)&lt;100000,MID(TEXT($B21,"yyyymmdd")-20180000,3,1),MID(TEXT($B21,"yyyymmdd")-20180000,4,1))))</f>
        <v/>
      </c>
      <c r="Q21" s="216" t="str">
        <f>IF($B21="","",IF((VALUE(TEXT($B21,"yyyymmdd"))-20181001)&lt;0,"×",IF((TEXT($B21,"yyyymmdd")-20180000)&lt;100000,MID(TEXT($B21,"yyyymmdd")-20180000,4,1),MID(TEXT($B21,"yyyymmdd")-20180000,5,1))))</f>
        <v/>
      </c>
      <c r="R21" s="228"/>
      <c r="S21" s="237"/>
      <c r="T21" s="240"/>
      <c r="U21" s="225"/>
      <c r="V21" s="216"/>
      <c r="W21" s="240"/>
      <c r="X21" s="260"/>
      <c r="Y21" s="94"/>
      <c r="Z21" s="243"/>
      <c r="AA21" s="244"/>
      <c r="AB21" s="48"/>
      <c r="AC21" s="48"/>
      <c r="AD21" s="48"/>
      <c r="AE21" s="48"/>
      <c r="AF21" s="48"/>
      <c r="AG21" s="48"/>
      <c r="AH21" s="48"/>
      <c r="AI21" s="47"/>
      <c r="AJ21" s="48"/>
      <c r="AK21" s="48"/>
      <c r="AL21" s="262"/>
      <c r="AM21" s="262"/>
      <c r="AN21" s="47"/>
      <c r="AO21" s="47"/>
      <c r="AP21" s="254"/>
      <c r="AQ21" s="266"/>
      <c r="AR21" s="267"/>
      <c r="AS21" s="267"/>
      <c r="AT21" s="268"/>
      <c r="AU21" s="91"/>
      <c r="AV21" s="52"/>
      <c r="AW21" s="53"/>
      <c r="AX21" s="52"/>
      <c r="AY21" s="53"/>
      <c r="AZ21" s="52"/>
      <c r="BA21" s="54"/>
    </row>
    <row r="22" spans="3:54" ht="9.9499999999999993" customHeight="1" x14ac:dyDescent="0.15">
      <c r="C22" s="234"/>
      <c r="D22" s="243"/>
      <c r="E22" s="310"/>
      <c r="F22" s="312"/>
      <c r="G22" s="310"/>
      <c r="H22" s="279"/>
      <c r="I22" s="280"/>
      <c r="J22" s="283" t="str">
        <f t="shared" si="7"/>
        <v/>
      </c>
      <c r="K22" s="284" t="str">
        <f t="shared" si="7"/>
        <v/>
      </c>
      <c r="L22" s="285" t="str">
        <f t="shared" si="7"/>
        <v/>
      </c>
      <c r="M22" s="216" t="str">
        <f>IF($B22="","",IF((VALUE(TEXT($B22,"yyyymmdd"))-20181001)&lt;0,"×",IF((TEXT($B22,"yyyymmdd")-20180000)&lt;100000,0,LEFT(TEXT($B22,"yyyymmdd")-20180000,1))))</f>
        <v/>
      </c>
      <c r="N22" s="225" t="str">
        <f>IF($B22="","",IF((VALUE(TEXT($B22,"yyyymmdd"))-20181001)&lt;0,"×",IF((TEXT($B22,"yyyymmdd")-20180000)&lt;100000,LEFT(TEXT($B22,"yyyymmdd")-20180000,1),MID(TEXT($B22,"yyyymmdd")-20180000,2,1))))</f>
        <v/>
      </c>
      <c r="O22" s="216" t="str">
        <f>IF($B22="","",IF((VALUE(TEXT($B22,"yyyymmdd"))-20181001)&lt;0,"×",IF((TEXT($B22,"yyyymmdd")-20180000)&lt;100000,MID(TEXT($B22,"yyyymmdd")-20180000,2,1),MID(TEXT($B22,"yyyymmdd")-20180000,3,1))))</f>
        <v/>
      </c>
      <c r="P22" s="225" t="str">
        <f>IF($B22="","",IF((VALUE(TEXT($B22,"yyyymmdd"))-20181001)&lt;0,"×",IF((TEXT($B22,"yyyymmdd")-20180000)&lt;100000,MID(TEXT($B22,"yyyymmdd")-20180000,3,1),MID(TEXT($B22,"yyyymmdd")-20180000,4,1))))</f>
        <v/>
      </c>
      <c r="Q22" s="216" t="str">
        <f>IF($B22="","",IF((VALUE(TEXT($B22,"yyyymmdd"))-20181001)&lt;0,"×",IF((TEXT($B22,"yyyymmdd")-20180000)&lt;100000,MID(TEXT($B22,"yyyymmdd")-20180000,4,1),MID(TEXT($B22,"yyyymmdd")-20180000,5,1))))</f>
        <v/>
      </c>
      <c r="R22" s="228"/>
      <c r="S22" s="237"/>
      <c r="T22" s="240"/>
      <c r="U22" s="225"/>
      <c r="V22" s="216"/>
      <c r="W22" s="240"/>
      <c r="X22" s="260"/>
      <c r="Y22" s="94"/>
      <c r="Z22" s="243"/>
      <c r="AA22" s="244"/>
      <c r="AB22" s="48"/>
      <c r="AC22" s="48"/>
      <c r="AD22" s="48"/>
      <c r="AE22" s="48"/>
      <c r="AF22" s="48"/>
      <c r="AG22" s="48"/>
      <c r="AH22" s="48"/>
      <c r="AI22" s="47"/>
      <c r="AJ22" s="48"/>
      <c r="AK22" s="48"/>
      <c r="AL22" s="47"/>
      <c r="AM22" s="47"/>
      <c r="AN22" s="47"/>
      <c r="AO22" s="47"/>
      <c r="AP22" s="254"/>
      <c r="AQ22" s="266"/>
      <c r="AR22" s="267"/>
      <c r="AS22" s="267"/>
      <c r="AT22" s="268"/>
      <c r="AU22" s="91"/>
      <c r="AV22" s="52"/>
      <c r="AW22" s="53"/>
      <c r="AX22" s="52"/>
      <c r="AY22" s="53"/>
      <c r="AZ22" s="52"/>
      <c r="BA22" s="54"/>
    </row>
    <row r="23" spans="3:54" ht="9.9499999999999993" customHeight="1" x14ac:dyDescent="0.15">
      <c r="C23" s="234"/>
      <c r="D23" s="300" t="s">
        <v>82</v>
      </c>
      <c r="E23" s="301"/>
      <c r="F23" s="304" t="s">
        <v>83</v>
      </c>
      <c r="G23" s="301"/>
      <c r="H23" s="304" t="s">
        <v>84</v>
      </c>
      <c r="I23" s="306"/>
      <c r="J23" s="283" t="str">
        <f t="shared" si="7"/>
        <v/>
      </c>
      <c r="K23" s="284" t="str">
        <f t="shared" si="7"/>
        <v/>
      </c>
      <c r="L23" s="285" t="str">
        <f t="shared" si="7"/>
        <v/>
      </c>
      <c r="M23" s="216" t="str">
        <f>IF($B23="","",IF((VALUE(TEXT($B23,"yyyymmdd"))-20181001)&lt;0,"×",IF((TEXT($B23,"yyyymmdd")-20180000)&lt;100000,0,LEFT(TEXT($B23,"yyyymmdd")-20180000,1))))</f>
        <v/>
      </c>
      <c r="N23" s="225" t="str">
        <f>IF($B23="","",IF((VALUE(TEXT($B23,"yyyymmdd"))-20181001)&lt;0,"×",IF((TEXT($B23,"yyyymmdd")-20180000)&lt;100000,LEFT(TEXT($B23,"yyyymmdd")-20180000,1),MID(TEXT($B23,"yyyymmdd")-20180000,2,1))))</f>
        <v/>
      </c>
      <c r="O23" s="216" t="str">
        <f>IF($B23="","",IF((VALUE(TEXT($B23,"yyyymmdd"))-20181001)&lt;0,"×",IF((TEXT($B23,"yyyymmdd")-20180000)&lt;100000,MID(TEXT($B23,"yyyymmdd")-20180000,2,1),MID(TEXT($B23,"yyyymmdd")-20180000,3,1))))</f>
        <v/>
      </c>
      <c r="P23" s="225" t="str">
        <f>IF($B23="","",IF((VALUE(TEXT($B23,"yyyymmdd"))-20181001)&lt;0,"×",IF((TEXT($B23,"yyyymmdd")-20180000)&lt;100000,MID(TEXT($B23,"yyyymmdd")-20180000,3,1),MID(TEXT($B23,"yyyymmdd")-20180000,4,1))))</f>
        <v/>
      </c>
      <c r="Q23" s="216" t="str">
        <f>IF($B23="","",IF((VALUE(TEXT($B23,"yyyymmdd"))-20181001)&lt;0,"×",IF((TEXT($B23,"yyyymmdd")-20180000)&lt;100000,MID(TEXT($B23,"yyyymmdd")-20180000,4,1),MID(TEXT($B23,"yyyymmdd")-20180000,5,1))))</f>
        <v/>
      </c>
      <c r="R23" s="228"/>
      <c r="S23" s="237"/>
      <c r="T23" s="240"/>
      <c r="U23" s="225"/>
      <c r="V23" s="216"/>
      <c r="W23" s="240"/>
      <c r="X23" s="260"/>
      <c r="Y23" s="272" t="s">
        <v>42</v>
      </c>
      <c r="Z23" s="246"/>
      <c r="AA23" s="247"/>
      <c r="AB23" s="48"/>
      <c r="AC23" s="48"/>
      <c r="AD23" s="48"/>
      <c r="AE23" s="48"/>
      <c r="AF23" s="48"/>
      <c r="AG23" s="48"/>
      <c r="AH23" s="55"/>
      <c r="AI23" s="55"/>
      <c r="AJ23" s="48"/>
      <c r="AK23" s="48"/>
      <c r="AL23" s="55"/>
      <c r="AM23" s="55"/>
      <c r="AN23" s="55"/>
      <c r="AO23" s="55"/>
      <c r="AP23" s="254"/>
      <c r="AQ23" s="266"/>
      <c r="AR23" s="267"/>
      <c r="AS23" s="267"/>
      <c r="AT23" s="268"/>
      <c r="AU23" s="56"/>
      <c r="AV23" s="57"/>
      <c r="AW23" s="58"/>
      <c r="AX23" s="57"/>
      <c r="AY23" s="58"/>
      <c r="AZ23" s="57"/>
      <c r="BA23" s="54"/>
    </row>
    <row r="24" spans="3:54" ht="9.9499999999999993" customHeight="1" thickBot="1" x14ac:dyDescent="0.2">
      <c r="C24" s="235"/>
      <c r="D24" s="302"/>
      <c r="E24" s="303"/>
      <c r="F24" s="305"/>
      <c r="G24" s="303"/>
      <c r="H24" s="305"/>
      <c r="I24" s="307"/>
      <c r="J24" s="286" t="str">
        <f t="shared" si="7"/>
        <v/>
      </c>
      <c r="K24" s="287" t="str">
        <f t="shared" si="7"/>
        <v/>
      </c>
      <c r="L24" s="288" t="str">
        <f t="shared" si="7"/>
        <v/>
      </c>
      <c r="M24" s="217" t="str">
        <f>IF($B24="","",IF((VALUE(TEXT($B24,"yyyymmdd"))-20181001)&lt;0,"×",IF((TEXT($B24,"yyyymmdd")-20180000)&lt;100000,0,LEFT(TEXT($B24,"yyyymmdd")-20180000,1))))</f>
        <v/>
      </c>
      <c r="N24" s="226" t="str">
        <f>IF($B24="","",IF((VALUE(TEXT($B24,"yyyymmdd"))-20181001)&lt;0,"×",IF((TEXT($B24,"yyyymmdd")-20180000)&lt;100000,LEFT(TEXT($B24,"yyyymmdd")-20180000,1),MID(TEXT($B24,"yyyymmdd")-20180000,2,1))))</f>
        <v/>
      </c>
      <c r="O24" s="217" t="str">
        <f>IF($B24="","",IF((VALUE(TEXT($B24,"yyyymmdd"))-20181001)&lt;0,"×",IF((TEXT($B24,"yyyymmdd")-20180000)&lt;100000,MID(TEXT($B24,"yyyymmdd")-20180000,2,1),MID(TEXT($B24,"yyyymmdd")-20180000,3,1))))</f>
        <v/>
      </c>
      <c r="P24" s="226" t="str">
        <f>IF($B24="","",IF((VALUE(TEXT($B24,"yyyymmdd"))-20181001)&lt;0,"×",IF((TEXT($B24,"yyyymmdd")-20180000)&lt;100000,MID(TEXT($B24,"yyyymmdd")-20180000,3,1),MID(TEXT($B24,"yyyymmdd")-20180000,4,1))))</f>
        <v/>
      </c>
      <c r="Q24" s="217" t="str">
        <f>IF($B24="","",IF((VALUE(TEXT($B24,"yyyymmdd"))-20181001)&lt;0,"×",IF((TEXT($B24,"yyyymmdd")-20180000)&lt;100000,MID(TEXT($B24,"yyyymmdd")-20180000,4,1),MID(TEXT($B24,"yyyymmdd")-20180000,5,1))))</f>
        <v/>
      </c>
      <c r="R24" s="229"/>
      <c r="S24" s="238"/>
      <c r="T24" s="241"/>
      <c r="U24" s="226"/>
      <c r="V24" s="217"/>
      <c r="W24" s="241"/>
      <c r="X24" s="261"/>
      <c r="Y24" s="273"/>
      <c r="Z24" s="248"/>
      <c r="AA24" s="247"/>
      <c r="AB24" s="48"/>
      <c r="AC24" s="48"/>
      <c r="AD24" s="48"/>
      <c r="AE24" s="48"/>
      <c r="AF24" s="48"/>
      <c r="AG24" s="48"/>
      <c r="AH24" s="55"/>
      <c r="AI24" s="55"/>
      <c r="AJ24" s="48"/>
      <c r="AK24" s="48"/>
      <c r="AL24" s="55"/>
      <c r="AM24" s="55"/>
      <c r="AN24" s="55"/>
      <c r="AO24" s="55"/>
      <c r="AP24" s="255"/>
      <c r="AQ24" s="269"/>
      <c r="AR24" s="270"/>
      <c r="AS24" s="270"/>
      <c r="AT24" s="271"/>
      <c r="AU24" s="59"/>
      <c r="AV24" s="60"/>
      <c r="AW24" s="61"/>
      <c r="AX24" s="60"/>
      <c r="AY24" s="61"/>
      <c r="AZ24" s="60"/>
      <c r="BA24" s="62"/>
    </row>
    <row r="25" spans="3:54" ht="5.0999999999999996" customHeight="1" thickBot="1" x14ac:dyDescent="0.2">
      <c r="C25" s="63"/>
      <c r="D25" s="64"/>
      <c r="E25" s="64"/>
      <c r="F25" s="64"/>
      <c r="G25" s="65"/>
      <c r="H25" s="66"/>
      <c r="I25" s="67"/>
      <c r="J25" s="67"/>
      <c r="K25" s="68"/>
      <c r="L25" s="68"/>
      <c r="M25" s="65"/>
      <c r="N25" s="65"/>
      <c r="O25" s="65"/>
      <c r="P25" s="65"/>
      <c r="Q25" s="65"/>
      <c r="R25" s="65"/>
      <c r="S25" s="69"/>
      <c r="T25" s="70"/>
      <c r="U25" s="70"/>
      <c r="V25" s="70"/>
      <c r="W25" s="70"/>
      <c r="X25" s="70"/>
      <c r="Y25" s="70"/>
      <c r="Z25" s="70"/>
      <c r="AA25" s="70"/>
      <c r="AB25" s="71"/>
      <c r="AC25" s="71"/>
      <c r="AD25" s="71"/>
      <c r="AE25" s="71"/>
      <c r="AF25" s="71"/>
      <c r="AG25" s="71"/>
      <c r="AH25" s="72"/>
      <c r="AI25" s="72"/>
      <c r="AJ25" s="72"/>
      <c r="AK25" s="72"/>
      <c r="AL25" s="72"/>
      <c r="AM25" s="72"/>
      <c r="AN25" s="73"/>
      <c r="AO25" s="74"/>
      <c r="AP25" s="74"/>
      <c r="AQ25" s="74"/>
      <c r="AR25" s="74"/>
      <c r="AS25" s="74"/>
      <c r="AT25" s="74"/>
      <c r="AU25" s="72"/>
      <c r="AV25" s="75"/>
      <c r="AW25" s="75"/>
      <c r="AX25" s="75"/>
      <c r="AY25" s="75"/>
      <c r="AZ25" s="75"/>
      <c r="BA25" s="75"/>
    </row>
    <row r="26" spans="3:54" ht="12.75" customHeight="1" x14ac:dyDescent="0.15">
      <c r="C26" s="32" t="s">
        <v>85</v>
      </c>
      <c r="D26" s="230" t="s">
        <v>28</v>
      </c>
      <c r="E26" s="231"/>
      <c r="F26" s="231"/>
      <c r="G26" s="231"/>
      <c r="H26" s="231"/>
      <c r="I26" s="231"/>
      <c r="J26" s="231"/>
      <c r="K26" s="231"/>
      <c r="L26" s="231"/>
      <c r="M26" s="232"/>
      <c r="N26" s="200" t="s">
        <v>29</v>
      </c>
      <c r="O26" s="201"/>
      <c r="P26" s="201"/>
      <c r="Q26" s="201"/>
      <c r="R26" s="201"/>
      <c r="S26" s="201"/>
      <c r="T26" s="201"/>
      <c r="U26" s="201"/>
      <c r="V26" s="201"/>
      <c r="W26" s="201"/>
      <c r="X26" s="201"/>
      <c r="Y26" s="201"/>
      <c r="Z26" s="201"/>
      <c r="AA26" s="201"/>
      <c r="AB26" s="201"/>
      <c r="AC26" s="201"/>
      <c r="AD26" s="201"/>
      <c r="AE26" s="202"/>
      <c r="AF26" s="313" t="s">
        <v>31</v>
      </c>
      <c r="AG26" s="314"/>
      <c r="AH26" s="315"/>
      <c r="AI26" s="200" t="s">
        <v>30</v>
      </c>
      <c r="AJ26" s="201"/>
      <c r="AK26" s="201"/>
      <c r="AL26" s="201"/>
      <c r="AM26" s="201"/>
      <c r="AN26" s="201"/>
      <c r="AO26" s="201"/>
      <c r="AP26" s="201"/>
      <c r="AQ26" s="202"/>
      <c r="AR26" s="230" t="s">
        <v>32</v>
      </c>
      <c r="AS26" s="231"/>
      <c r="AT26" s="231"/>
      <c r="AU26" s="231"/>
      <c r="AV26" s="231"/>
      <c r="AW26" s="231"/>
      <c r="AX26" s="231"/>
      <c r="AY26" s="231"/>
      <c r="AZ26" s="231"/>
      <c r="BA26" s="232"/>
      <c r="BB26" s="33"/>
    </row>
    <row r="27" spans="3:54" ht="9.9499999999999993" customHeight="1" x14ac:dyDescent="0.15">
      <c r="C27" s="233">
        <v>10</v>
      </c>
      <c r="D27" s="337" t="str">
        <f>IF(入力!$E24="","",LEFT(RIGHT(CONCATENATE("          ",入力!$E24),10),1))</f>
        <v/>
      </c>
      <c r="E27" s="340" t="str">
        <f>IF(入力!$E24="","",MID(RIGHT(CONCATENATE("          ",入力!$E24),10),2,1))</f>
        <v/>
      </c>
      <c r="F27" s="340" t="str">
        <f>IF(入力!$E24="","",MID(RIGHT(CONCATENATE("          ",入力!$E24),10),3,1))</f>
        <v/>
      </c>
      <c r="G27" s="340" t="str">
        <f>IF(入力!$E24="","",MID(RIGHT(CONCATENATE("          ",入力!$E24),10),4,1))</f>
        <v/>
      </c>
      <c r="H27" s="340" t="str">
        <f>IF(入力!$E24="","",MID(RIGHT(CONCATENATE("          ",入力!$E24),10),5,1))</f>
        <v/>
      </c>
      <c r="I27" s="340" t="str">
        <f>IF(入力!$E24="","",MID(RIGHT(CONCATENATE("          ",入力!$E24),10),6,1))</f>
        <v/>
      </c>
      <c r="J27" s="340" t="str">
        <f>IF(入力!$E24="","",MID(RIGHT(CONCATENATE("          ",入力!$E24),10),7,1))</f>
        <v/>
      </c>
      <c r="K27" s="340" t="str">
        <f>IF(入力!$E24="","",MID(RIGHT(CONCATENATE("          ",入力!$E24),10),8,1))</f>
        <v/>
      </c>
      <c r="L27" s="340" t="str">
        <f>IF(入力!$E24="","",MID(RIGHT(CONCATENATE("          ",入力!$E24),10),9,1))</f>
        <v/>
      </c>
      <c r="M27" s="347" t="str">
        <f>IF(入力!$E24="","",RIGHT(RIGHT(CONCATENATE("          ",入力!$E24),10),1))</f>
        <v/>
      </c>
      <c r="N27" s="1" t="s">
        <v>33</v>
      </c>
      <c r="O27" s="343" t="str">
        <f>IF(入力!$H24="","",入力!$H24)</f>
        <v/>
      </c>
      <c r="P27" s="343"/>
      <c r="Q27" s="343"/>
      <c r="R27" s="343"/>
      <c r="S27" s="343"/>
      <c r="T27" s="343"/>
      <c r="U27" s="343"/>
      <c r="V27" s="365"/>
      <c r="W27" s="2"/>
      <c r="X27" s="343" t="str">
        <f>IF(入力!$I24="","",入力!$I24)</f>
        <v/>
      </c>
      <c r="Y27" s="343"/>
      <c r="Z27" s="343"/>
      <c r="AA27" s="343"/>
      <c r="AB27" s="343"/>
      <c r="AC27" s="343"/>
      <c r="AD27" s="343"/>
      <c r="AE27" s="344"/>
      <c r="AF27" s="281" t="str">
        <f>IF(入力!J24="","",IF(入力!J24="男","5 ：男",IF(入力!J24="女","6 ：女","error")))</f>
        <v/>
      </c>
      <c r="AG27" s="218"/>
      <c r="AH27" s="222"/>
      <c r="AI27" s="281" t="str">
        <f>IF(入力!K24="","",IF((VALUE(TEXT(入力!K24,"yyyymmdd"))-20190501)&gt;=0,"令和",IF((VALUE(TEXT(入力!K24,"yyyymmdd"))-19890108)&gt;=0,"平成","昭和")))</f>
        <v/>
      </c>
      <c r="AJ27" s="218" t="str">
        <f t="shared" ref="AI27:AK32" si="8">IF($B27="","",IF((VALUE(TEXT($B27,"yyyymmdd"))-20190501)&gt;=0,"9 ： 令和",IF((VALUE(TEXT($B27,"yyyymmdd"))-19890108)&gt;=0,"7 ： 平成","5 ： 昭和")))</f>
        <v/>
      </c>
      <c r="AK27" s="282" t="str">
        <f t="shared" si="8"/>
        <v/>
      </c>
      <c r="AL27" s="215" t="str">
        <f>IF(入力!K24="","",IF((VALUE(TEXT(入力!K24,"yyyymmdd"))-20190501)&lt;0,LEFT(IF((VALUE(TEXT(入力!K24,"yyyymmdd"))-19890108)&gt;=0,RIGHT(CONCATENATE("0",TEXT(入力!K24,"yyyymmdd")-19880000),6),TEXT(入力!K24,"yyyymmdd")-19250000),1),IF((TEXT(入力!K24,"yyyymmdd")-20180000)&lt;100000,0,LEFT(TEXT(入力!K24,"yyyymmdd")-20180000,1))))</f>
        <v/>
      </c>
      <c r="AM27" s="224" t="str">
        <f>IF(入力!K24="","",IF((VALUE(TEXT(入力!K24,"yyyymmdd"))-20190501)&lt;0,MID(IF((VALUE(TEXT(入力!K24,"yyyymmdd"))-19890108)&gt;=0,RIGHT(CONCATENATE("0",TEXT(入力!K24,"yyyymmdd")-19880000),6),TEXT(入力!K24,"yyyymmdd")-19250000),2,1),IF((TEXT(入力!K24,"yyyymmdd")-20180000)&lt;100000,LEFT(TEXT(入力!K24,"yyyymmdd")-20180000,1),MID(TEXT(入力!K24,"yyyymmdd")-20180000,2,1))))</f>
        <v/>
      </c>
      <c r="AN27" s="215" t="str">
        <f>IF(入力!K24="","",IF((VALUE(TEXT(入力!K24,"yyyymmdd"))-20190501)&lt;0,MID(IF((VALUE(TEXT(入力!K24,"yyyymmdd"))-19890108)&gt;=0,RIGHT(CONCATENATE("0",TEXT(入力!K24,"yyyymmdd")-19880000),6),TEXT(入力!K24,"yyyymmdd")-19250000),3,1),IF((TEXT(入力!K24,"yyyymmdd")-20180000)&lt;100000,MID(TEXT(入力!K24,"yyyymmdd")-20180000,2,1),MID(TEXT(入力!K24,"yyyymmdd")-20180000,3,1))))</f>
        <v/>
      </c>
      <c r="AO27" s="224" t="str">
        <f>IF(入力!K24="","",IF((VALUE(TEXT(入力!K24,"yyyymmdd"))-20190501)&lt;0,MID(IF((VALUE(TEXT(入力!K24,"yyyymmdd"))-19890108)&gt;=0,RIGHT(CONCATENATE("0",TEXT(入力!K24,"yyyymmdd")-19880000),6),TEXT(入力!K24,"yyyymmdd")-19250000),4,1),IF((TEXT(入力!K24,"yyyymmdd")-20180000)&lt;100000,MID(TEXT(入力!K24,"yyyymmdd")-20180000,3,1),MID(TEXT(入力!K24,"yyyymmdd")-20180000,4,1))))</f>
        <v/>
      </c>
      <c r="AP27" s="215" t="str">
        <f>IF(入力!K24="","",IF((VALUE(TEXT(入力!K24,"yyyymmdd"))-20190501)&lt;0,MID(IF((VALUE(TEXT(入力!K24,"yyyymmdd"))-19890108)&gt;=0,RIGHT(CONCATENATE("0",TEXT(入力!K24,"yyyymmdd")-19880000),6),TEXT(入力!K24,"yyyymmdd")-19250000),5,1),IF((TEXT(入力!K24,"yyyymmdd")-20180000)&lt;100000,MID(TEXT(入力!K24,"yyyymmdd")-20180000,4,1),MID(TEXT(入力!K24,"yyyymmdd")-20180000,5,1))))</f>
        <v/>
      </c>
      <c r="AQ27" s="227" t="str">
        <f>IF(入力!K24="","",IF((VALUE(TEXT(入力!K24,"yyyymmdd"))-20190501)&lt;0,RIGHT(IF((VALUE(TEXT(入力!K24,"yyyymmdd"))-19890108)&gt;=0,RIGHT(CONCATENATE("0",TEXT(入力!K24,"yyyymmdd")-19880000),6),TEXT(入力!K24,"yyyymmdd")-19250000),1),RIGHT(TEXT(入力!K24,"yyyymmdd")-20180000,1)))</f>
        <v/>
      </c>
      <c r="AR27" s="337" t="str">
        <f>IF(入力!$L24="","",LEFT(入力!$L24,1))</f>
        <v/>
      </c>
      <c r="AS27" s="340" t="str">
        <f>IF(入力!$L24="","",MID(入力!$L24,2,1))</f>
        <v/>
      </c>
      <c r="AT27" s="340" t="str">
        <f>IF(入力!$L24="","",MID(入力!$L24,3,1))</f>
        <v/>
      </c>
      <c r="AU27" s="359" t="str">
        <f>IF(入力!$L24="","",RIGHT(入力!$L24,1))</f>
        <v/>
      </c>
      <c r="AV27" s="362" t="str">
        <f>IF(入力!$N24="","",LEFT(入力!$N24,1))</f>
        <v/>
      </c>
      <c r="AW27" s="340" t="str">
        <f>IF(入力!$N24="","",MID(入力!$N24,2,1))</f>
        <v/>
      </c>
      <c r="AX27" s="340" t="str">
        <f>IF(入力!$N24="","",MID(入力!$N24,3,1))</f>
        <v/>
      </c>
      <c r="AY27" s="340" t="str">
        <f>IF(入力!$N24="","",MID(入力!$N24,4,1))</f>
        <v/>
      </c>
      <c r="AZ27" s="340" t="str">
        <f>IF(入力!$N24="","",MID(入力!$N24,5,1))</f>
        <v/>
      </c>
      <c r="BA27" s="347" t="str">
        <f>IF(入力!$N24="","",RIGHT(入力!$N24,1))</f>
        <v/>
      </c>
      <c r="BB27" s="36"/>
    </row>
    <row r="28" spans="3:54" ht="9.9499999999999993" customHeight="1" x14ac:dyDescent="0.15">
      <c r="C28" s="234"/>
      <c r="D28" s="338"/>
      <c r="E28" s="341"/>
      <c r="F28" s="341"/>
      <c r="G28" s="341"/>
      <c r="H28" s="341"/>
      <c r="I28" s="341"/>
      <c r="J28" s="341"/>
      <c r="K28" s="341"/>
      <c r="L28" s="341"/>
      <c r="M28" s="348"/>
      <c r="N28" s="3"/>
      <c r="O28" s="345"/>
      <c r="P28" s="345"/>
      <c r="Q28" s="345"/>
      <c r="R28" s="345"/>
      <c r="S28" s="345"/>
      <c r="T28" s="345"/>
      <c r="U28" s="345"/>
      <c r="V28" s="366"/>
      <c r="W28" s="4"/>
      <c r="X28" s="345"/>
      <c r="Y28" s="345"/>
      <c r="Z28" s="345"/>
      <c r="AA28" s="345"/>
      <c r="AB28" s="345"/>
      <c r="AC28" s="345"/>
      <c r="AD28" s="345"/>
      <c r="AE28" s="346"/>
      <c r="AF28" s="283"/>
      <c r="AG28" s="284"/>
      <c r="AH28" s="298"/>
      <c r="AI28" s="283" t="str">
        <f t="shared" si="8"/>
        <v/>
      </c>
      <c r="AJ28" s="284" t="str">
        <f t="shared" si="8"/>
        <v/>
      </c>
      <c r="AK28" s="285" t="str">
        <f t="shared" si="8"/>
        <v/>
      </c>
      <c r="AL28" s="216" t="str">
        <f t="shared" ref="AL28:AL32" si="9">IF($B28="","",IF((VALUE(TEXT(AK28,"yyyymmdd"))-20190501)&lt;0,LEFT(IF((VALUE(TEXT(AK28,"yyyymmdd"))-19890108)&gt;=0,RIGHT(CONCATENATE("0",TEXT($B28,"yyyymmdd")-19880000),6),TEXT($B28,"yyyymmdd")-19250000),1),IF((TEXT($B28,"yyyymmdd")-20180000)&lt;100000,0,LEFT(TEXT($B28,"yyyymmdd")-20180000,1))))</f>
        <v/>
      </c>
      <c r="AM28" s="225" t="str">
        <f t="shared" ref="AM28:AM32" si="10">IF($B28="","",IF((VALUE(TEXT(AK28,"yyyymmdd"))-20190501)&lt;0,MID(IF((VALUE(TEXT($B28,"yyyymmdd"))-19890108)&gt;=0,RIGHT(CONCATENATE("0",TEXT($B28,"yyyymmdd")-19880000),6),TEXT($B28,"yyyymmdd")-19250000),2,1),IF((TEXT($B28,"yyyymmdd")-20180000)&lt;100000,LEFT(TEXT($B28,"yyyymmdd")-20180000,1),MID(TEXT($B28,"yyyymmdd")-20180000,2,1))))</f>
        <v/>
      </c>
      <c r="AN28" s="216" t="str">
        <f t="shared" ref="AN28:AN32" si="11">IF($B28="","",IF((VALUE(TEXT(AK28,"yyyymmdd"))-20190501)&lt;0,MID(IF((VALUE(TEXT($B28,"yyyymmdd"))-19890108)&gt;=0,RIGHT(CONCATENATE("0",TEXT($B28,"yyyymmdd")-19880000),6),TEXT($B28,"yyyymmdd")-19250000),3,1),IF((TEXT($B28,"yyyymmdd")-20180000)&lt;100000,MID(TEXT($B28,"yyyymmdd")-20180000,2,1),MID(TEXT($B28,"yyyymmdd")-20180000,3,1))))</f>
        <v/>
      </c>
      <c r="AO28" s="225" t="str">
        <f t="shared" ref="AO28:AO32" si="12">IF($B28="","",IF((VALUE(TEXT(AK28,"yyyymmdd"))-20190501)&lt;0,MID(IF((VALUE(TEXT($B28,"yyyymmdd"))-19890108)&gt;=0,RIGHT(CONCATENATE("0",TEXT($B28,"yyyymmdd")-19880000),6),TEXT($B28,"yyyymmdd")-19250000),4,1),IF((TEXT($B28,"yyyymmdd")-20180000)&lt;100000,MID(TEXT($B28,"yyyymmdd")-20180000,3,1),MID(TEXT($B28,"yyyymmdd")-20180000,4,1))))</f>
        <v/>
      </c>
      <c r="AP28" s="216" t="str">
        <f t="shared" ref="AP28:AP32" si="13">IF($B28="","",IF((VALUE(TEXT(AK28,"yyyymmdd"))-20190501)&lt;0,MID(IF((VALUE(TEXT($B28,"yyyymmdd"))-19890108)&gt;=0,RIGHT(CONCATENATE("0",TEXT($B28,"yyyymmdd")-19880000),6),TEXT($B28,"yyyymmdd")-19250000),5,1),IF((TEXT($B28,"yyyymmdd")-20180000)&lt;100000,MID(TEXT($B28,"yyyymmdd")-20180000,4,1),MID(TEXT($B28,"yyyymmdd")-20180000,5,1))))</f>
        <v/>
      </c>
      <c r="AQ28" s="228" t="str">
        <f t="shared" ref="AQ28:AQ32" si="14">IF($B28="","",IF((VALUE(TEXT(AK28,"yyyymmdd"))-20190501)&lt;0,RIGHT(IF((VALUE(TEXT($B28,"yyyymmdd"))-19890108)&gt;=0,RIGHT(CONCATENATE("0",TEXT($B28,"yyyymmdd")-19880000),6),TEXT($B28,"yyyymmdd")-19250000),1),RIGHT(TEXT($B28,"yyyymmdd")-20180000,1)))</f>
        <v/>
      </c>
      <c r="AR28" s="338"/>
      <c r="AS28" s="341"/>
      <c r="AT28" s="341"/>
      <c r="AU28" s="360"/>
      <c r="AV28" s="363"/>
      <c r="AW28" s="341"/>
      <c r="AX28" s="341"/>
      <c r="AY28" s="341"/>
      <c r="AZ28" s="341"/>
      <c r="BA28" s="348"/>
      <c r="BB28" s="36"/>
    </row>
    <row r="29" spans="3:54" ht="9.9499999999999993" customHeight="1" x14ac:dyDescent="0.15">
      <c r="C29" s="234"/>
      <c r="D29" s="338"/>
      <c r="E29" s="341"/>
      <c r="F29" s="341"/>
      <c r="G29" s="341"/>
      <c r="H29" s="341"/>
      <c r="I29" s="341"/>
      <c r="J29" s="341"/>
      <c r="K29" s="341"/>
      <c r="L29" s="341"/>
      <c r="M29" s="348"/>
      <c r="N29" s="1" t="s">
        <v>34</v>
      </c>
      <c r="O29" s="350" t="str">
        <f>IF(入力!$F24="","",入力!$F24)</f>
        <v/>
      </c>
      <c r="P29" s="350"/>
      <c r="Q29" s="350"/>
      <c r="R29" s="350"/>
      <c r="S29" s="350"/>
      <c r="T29" s="350"/>
      <c r="U29" s="350"/>
      <c r="V29" s="351"/>
      <c r="W29" s="5" t="s">
        <v>35</v>
      </c>
      <c r="X29" s="350" t="str">
        <f>IF(入力!$G24="","",入力!$G24)</f>
        <v/>
      </c>
      <c r="Y29" s="350"/>
      <c r="Z29" s="350"/>
      <c r="AA29" s="350"/>
      <c r="AB29" s="350"/>
      <c r="AC29" s="350"/>
      <c r="AD29" s="350"/>
      <c r="AE29" s="356"/>
      <c r="AF29" s="283"/>
      <c r="AG29" s="284"/>
      <c r="AH29" s="298"/>
      <c r="AI29" s="283" t="str">
        <f t="shared" si="8"/>
        <v/>
      </c>
      <c r="AJ29" s="284" t="str">
        <f t="shared" si="8"/>
        <v/>
      </c>
      <c r="AK29" s="285" t="str">
        <f t="shared" si="8"/>
        <v/>
      </c>
      <c r="AL29" s="216" t="str">
        <f t="shared" si="9"/>
        <v/>
      </c>
      <c r="AM29" s="225" t="str">
        <f t="shared" si="10"/>
        <v/>
      </c>
      <c r="AN29" s="216" t="str">
        <f t="shared" si="11"/>
        <v/>
      </c>
      <c r="AO29" s="225" t="str">
        <f t="shared" si="12"/>
        <v/>
      </c>
      <c r="AP29" s="216" t="str">
        <f t="shared" si="13"/>
        <v/>
      </c>
      <c r="AQ29" s="228" t="str">
        <f t="shared" si="14"/>
        <v/>
      </c>
      <c r="AR29" s="338"/>
      <c r="AS29" s="341"/>
      <c r="AT29" s="341"/>
      <c r="AU29" s="360"/>
      <c r="AV29" s="363"/>
      <c r="AW29" s="341"/>
      <c r="AX29" s="341"/>
      <c r="AY29" s="341"/>
      <c r="AZ29" s="341"/>
      <c r="BA29" s="348"/>
      <c r="BB29" s="40"/>
    </row>
    <row r="30" spans="3:54" ht="9.9499999999999993" customHeight="1" x14ac:dyDescent="0.15">
      <c r="C30" s="234"/>
      <c r="D30" s="338"/>
      <c r="E30" s="341"/>
      <c r="F30" s="341"/>
      <c r="G30" s="341"/>
      <c r="H30" s="341"/>
      <c r="I30" s="341"/>
      <c r="J30" s="341"/>
      <c r="K30" s="341"/>
      <c r="L30" s="341"/>
      <c r="M30" s="348"/>
      <c r="N30" s="1"/>
      <c r="O30" s="352"/>
      <c r="P30" s="352"/>
      <c r="Q30" s="352"/>
      <c r="R30" s="352"/>
      <c r="S30" s="352"/>
      <c r="T30" s="352"/>
      <c r="U30" s="352"/>
      <c r="V30" s="353"/>
      <c r="W30" s="5"/>
      <c r="X30" s="352"/>
      <c r="Y30" s="352"/>
      <c r="Z30" s="352"/>
      <c r="AA30" s="352"/>
      <c r="AB30" s="352"/>
      <c r="AC30" s="352"/>
      <c r="AD30" s="352"/>
      <c r="AE30" s="357"/>
      <c r="AF30" s="283"/>
      <c r="AG30" s="284"/>
      <c r="AH30" s="298"/>
      <c r="AI30" s="283" t="str">
        <f t="shared" si="8"/>
        <v/>
      </c>
      <c r="AJ30" s="284" t="str">
        <f t="shared" si="8"/>
        <v/>
      </c>
      <c r="AK30" s="285" t="str">
        <f t="shared" si="8"/>
        <v/>
      </c>
      <c r="AL30" s="216" t="str">
        <f t="shared" si="9"/>
        <v/>
      </c>
      <c r="AM30" s="225" t="str">
        <f t="shared" si="10"/>
        <v/>
      </c>
      <c r="AN30" s="216" t="str">
        <f t="shared" si="11"/>
        <v/>
      </c>
      <c r="AO30" s="225" t="str">
        <f t="shared" si="12"/>
        <v/>
      </c>
      <c r="AP30" s="216" t="str">
        <f t="shared" si="13"/>
        <v/>
      </c>
      <c r="AQ30" s="228" t="str">
        <f t="shared" si="14"/>
        <v/>
      </c>
      <c r="AR30" s="338"/>
      <c r="AS30" s="341"/>
      <c r="AT30" s="341"/>
      <c r="AU30" s="360"/>
      <c r="AV30" s="363"/>
      <c r="AW30" s="341"/>
      <c r="AX30" s="341"/>
      <c r="AY30" s="341"/>
      <c r="AZ30" s="341"/>
      <c r="BA30" s="348"/>
      <c r="BB30" s="40"/>
    </row>
    <row r="31" spans="3:54" ht="9.9499999999999993" customHeight="1" x14ac:dyDescent="0.15">
      <c r="C31" s="234"/>
      <c r="D31" s="338"/>
      <c r="E31" s="341"/>
      <c r="F31" s="341"/>
      <c r="G31" s="341"/>
      <c r="H31" s="341"/>
      <c r="I31" s="341"/>
      <c r="J31" s="341"/>
      <c r="K31" s="341"/>
      <c r="L31" s="341"/>
      <c r="M31" s="348"/>
      <c r="N31" s="1"/>
      <c r="O31" s="352"/>
      <c r="P31" s="352"/>
      <c r="Q31" s="352"/>
      <c r="R31" s="352"/>
      <c r="S31" s="352"/>
      <c r="T31" s="352"/>
      <c r="U31" s="352"/>
      <c r="V31" s="353"/>
      <c r="W31" s="5"/>
      <c r="X31" s="352"/>
      <c r="Y31" s="352"/>
      <c r="Z31" s="352"/>
      <c r="AA31" s="352"/>
      <c r="AB31" s="352"/>
      <c r="AC31" s="352"/>
      <c r="AD31" s="352"/>
      <c r="AE31" s="357"/>
      <c r="AF31" s="283"/>
      <c r="AG31" s="284"/>
      <c r="AH31" s="298"/>
      <c r="AI31" s="283" t="str">
        <f t="shared" si="8"/>
        <v/>
      </c>
      <c r="AJ31" s="284" t="str">
        <f t="shared" si="8"/>
        <v/>
      </c>
      <c r="AK31" s="285" t="str">
        <f t="shared" si="8"/>
        <v/>
      </c>
      <c r="AL31" s="216" t="str">
        <f t="shared" si="9"/>
        <v/>
      </c>
      <c r="AM31" s="225" t="str">
        <f t="shared" si="10"/>
        <v/>
      </c>
      <c r="AN31" s="216" t="str">
        <f t="shared" si="11"/>
        <v/>
      </c>
      <c r="AO31" s="225" t="str">
        <f t="shared" si="12"/>
        <v/>
      </c>
      <c r="AP31" s="216" t="str">
        <f t="shared" si="13"/>
        <v/>
      </c>
      <c r="AQ31" s="228" t="str">
        <f t="shared" si="14"/>
        <v/>
      </c>
      <c r="AR31" s="338"/>
      <c r="AS31" s="341"/>
      <c r="AT31" s="341"/>
      <c r="AU31" s="360"/>
      <c r="AV31" s="363"/>
      <c r="AW31" s="341"/>
      <c r="AX31" s="341"/>
      <c r="AY31" s="341"/>
      <c r="AZ31" s="341"/>
      <c r="BA31" s="348"/>
      <c r="BB31" s="40"/>
    </row>
    <row r="32" spans="3:54" ht="9.9499999999999993" customHeight="1" thickBot="1" x14ac:dyDescent="0.2">
      <c r="C32" s="234"/>
      <c r="D32" s="339"/>
      <c r="E32" s="342"/>
      <c r="F32" s="342"/>
      <c r="G32" s="342"/>
      <c r="H32" s="342"/>
      <c r="I32" s="342"/>
      <c r="J32" s="342"/>
      <c r="K32" s="342"/>
      <c r="L32" s="342"/>
      <c r="M32" s="349"/>
      <c r="N32" s="6"/>
      <c r="O32" s="354"/>
      <c r="P32" s="354"/>
      <c r="Q32" s="354"/>
      <c r="R32" s="354"/>
      <c r="S32" s="354"/>
      <c r="T32" s="354"/>
      <c r="U32" s="354"/>
      <c r="V32" s="355"/>
      <c r="W32" s="7"/>
      <c r="X32" s="354"/>
      <c r="Y32" s="354"/>
      <c r="Z32" s="354"/>
      <c r="AA32" s="354"/>
      <c r="AB32" s="354"/>
      <c r="AC32" s="354"/>
      <c r="AD32" s="354"/>
      <c r="AE32" s="358"/>
      <c r="AF32" s="286"/>
      <c r="AG32" s="287"/>
      <c r="AH32" s="299"/>
      <c r="AI32" s="286" t="str">
        <f t="shared" si="8"/>
        <v/>
      </c>
      <c r="AJ32" s="287" t="str">
        <f t="shared" si="8"/>
        <v/>
      </c>
      <c r="AK32" s="288" t="str">
        <f t="shared" si="8"/>
        <v/>
      </c>
      <c r="AL32" s="217" t="str">
        <f t="shared" si="9"/>
        <v/>
      </c>
      <c r="AM32" s="226" t="str">
        <f t="shared" si="10"/>
        <v/>
      </c>
      <c r="AN32" s="217" t="str">
        <f t="shared" si="11"/>
        <v/>
      </c>
      <c r="AO32" s="226" t="str">
        <f t="shared" si="12"/>
        <v/>
      </c>
      <c r="AP32" s="217" t="str">
        <f t="shared" si="13"/>
        <v/>
      </c>
      <c r="AQ32" s="229" t="str">
        <f t="shared" si="14"/>
        <v/>
      </c>
      <c r="AR32" s="339"/>
      <c r="AS32" s="342"/>
      <c r="AT32" s="342"/>
      <c r="AU32" s="361"/>
      <c r="AV32" s="364"/>
      <c r="AW32" s="342"/>
      <c r="AX32" s="342"/>
      <c r="AY32" s="342"/>
      <c r="AZ32" s="342"/>
      <c r="BA32" s="349"/>
      <c r="BB32" s="43"/>
    </row>
    <row r="33" spans="3:54" ht="12.75" customHeight="1" x14ac:dyDescent="0.15">
      <c r="C33" s="234"/>
      <c r="D33" s="200" t="s">
        <v>37</v>
      </c>
      <c r="E33" s="201"/>
      <c r="F33" s="201"/>
      <c r="G33" s="201"/>
      <c r="H33" s="201"/>
      <c r="I33" s="201"/>
      <c r="J33" s="200" t="s">
        <v>97</v>
      </c>
      <c r="K33" s="201"/>
      <c r="L33" s="201"/>
      <c r="M33" s="201"/>
      <c r="N33" s="201"/>
      <c r="O33" s="201"/>
      <c r="P33" s="201"/>
      <c r="Q33" s="201"/>
      <c r="R33" s="202"/>
      <c r="S33" s="200" t="s">
        <v>36</v>
      </c>
      <c r="T33" s="201"/>
      <c r="U33" s="201"/>
      <c r="V33" s="201"/>
      <c r="W33" s="201"/>
      <c r="X33" s="201"/>
      <c r="Y33" s="202"/>
      <c r="Z33" s="44"/>
      <c r="AA33" s="45"/>
      <c r="AI33" s="46"/>
      <c r="AL33" s="46"/>
      <c r="AM33" s="46"/>
      <c r="AN33" s="46"/>
      <c r="AO33" s="46"/>
      <c r="AP33" s="253" t="s">
        <v>38</v>
      </c>
      <c r="AQ33" s="256" t="s">
        <v>86</v>
      </c>
      <c r="AR33" s="257"/>
      <c r="AS33" s="257"/>
      <c r="AT33" s="258"/>
      <c r="AU33" s="249" t="s">
        <v>87</v>
      </c>
      <c r="AV33" s="250"/>
      <c r="AW33" s="250"/>
      <c r="AX33" s="250"/>
      <c r="AY33" s="251"/>
      <c r="AZ33" s="250"/>
      <c r="BA33" s="252"/>
    </row>
    <row r="34" spans="3:54" ht="9.9499999999999993" customHeight="1" x14ac:dyDescent="0.15">
      <c r="C34" s="234"/>
      <c r="D34" s="308" t="s">
        <v>39</v>
      </c>
      <c r="E34" s="309"/>
      <c r="F34" s="311" t="s">
        <v>40</v>
      </c>
      <c r="G34" s="309"/>
      <c r="H34" s="277" t="s">
        <v>41</v>
      </c>
      <c r="I34" s="278"/>
      <c r="J34" s="281" t="str">
        <f>IF(入力!P24="","",IF((VALUE(TEXT(入力!P24,"yyyymmdd"))-20190501)&gt;=0,"令和",IF((VALUE(TEXT(入力!P24,"yyyymmdd"))-19890108)&gt;=0,"平成","昭和")))</f>
        <v/>
      </c>
      <c r="K34" s="218" t="str">
        <f t="shared" ref="J34:L38" si="15">IF($B34="","",IF((VALUE(TEXT($B34,"yyyymmdd"))-20190501)&gt;=0,"9 ： 令和",IF((VALUE(TEXT($B34,"yyyymmdd"))-19890108)&gt;=0,"7 ： 平成","5 ： 昭和")))</f>
        <v/>
      </c>
      <c r="L34" s="282" t="str">
        <f t="shared" si="15"/>
        <v/>
      </c>
      <c r="M34" s="215" t="str">
        <f>IF(入力!P24="","",IF((VALUE(TEXT(入力!P24,"yyyymmdd"))-20181001)&lt;0,"×",IF((VALUE(TEXT(入力!P24,"yyyymmdd")))&lt;20190501,LEFT(TEXT(入力!P24,"yyyymmdd")-19880000,1),IF((TEXT(入力!P24,"yyyymmdd")-20180000)&lt;100000,0,LEFT(TEXT(入力!P24,"yyyymmdd")-20180000,1)))))</f>
        <v/>
      </c>
      <c r="N34" s="224" t="str">
        <f>IF(入力!P24="","",IF((VALUE(TEXT(入力!P24,"yyyymmdd"))-20181001)&lt;0,"×",IF((VALUE(TEXT(入力!P24,"yyyymmdd")))&lt;20190501,MID(TEXT(入力!P24,"yyyymmdd")-19880000,2,1),IF((TEXT(入力!P24,"yyyymmdd")-20180000)&lt;100000,LEFT(TEXT(入力!P24,"yyyymmdd")-20180000,1),MID(TEXT(入力!P24,"yyyymmdd")-20180000,2,1)))))</f>
        <v/>
      </c>
      <c r="O34" s="215" t="str">
        <f>IF(入力!P24="","",IF((VALUE(TEXT(入力!P24,"yyyymmdd"))-20181001)&lt;0,"×",IF((VALUE(TEXT(入力!P24,"yyyymmdd")))&lt;20190501,MID(TEXT(入力!P24,"yyyymmdd")-19880000,3,1),IF((TEXT(入力!P24,"yyyymmdd")-20180000)&lt;100000,MID(TEXT(入力!P24,"yyyymmdd")-20180000,2,1),MID(TEXT(入力!P24,"yyyymmdd")-20180000,3,1)))))</f>
        <v/>
      </c>
      <c r="P34" s="224" t="str">
        <f>IF(入力!P24="","",IF((VALUE(TEXT(入力!P24,"yyyymmdd"))-20181001)&lt;0,"×",IF((VALUE(TEXT(入力!P24,"yyyymmdd")))&lt;20190501,MID(TEXT(入力!P24,"yyyymmdd")-19880000,4,1),IF((TEXT(入力!P24,"yyyymmdd")-20180000)&lt;100000,MID(TEXT(入力!P24,"yyyymmdd")-20180000,3,1),MID(TEXT(入力!P24,"yyyymmdd")-20180000,4,1)))))</f>
        <v/>
      </c>
      <c r="Q34" s="215" t="str">
        <f>IF(入力!P24="","",IF((VALUE(TEXT(入力!P24,"yyyymmdd"))-20181001)&lt;0,"×",IF((VALUE(TEXT(入力!P24,"yyyymmdd")))&lt;20190501,MID(TEXT(入力!P24,"yyyymmdd")-19880000,5,1),IF((TEXT(入力!P24,"yyyymmdd")-20180000)&lt;100000,MID(TEXT(入力!P24,"yyyymmdd")-20180000,4,1),MID(TEXT(入力!P24,"yyyymmdd")-20180000,5,1)))))</f>
        <v/>
      </c>
      <c r="R34" s="227" t="str">
        <f>IF(入力!P24="","",IF((VALUE(TEXT(入力!P24,"yyyymmdd"))-20181001)&lt;0,"×",IF((VALUE(TEXT(入力!P24,"yyyymmdd")))&lt;20190501,RIGHT(TEXT(入力!P24,"yyyymmdd")-19880000,1),RIGHT(TEXT(入力!P24,"yyyymmdd")-20180000,1))))</f>
        <v/>
      </c>
      <c r="S34" s="236" t="str">
        <f>IF(入力!Q24="","",LEFT(RIGHT(CONCATENATE(" ",入力!Q24),3),1))</f>
        <v/>
      </c>
      <c r="T34" s="239" t="str">
        <f>IF(入力!Q24="","",MID(RIGHT(CONCATENATE(" ",入力!Q24),3),2,1))</f>
        <v/>
      </c>
      <c r="U34" s="224" t="str">
        <f>IF(入力!Q24="","",RIGHT(RIGHT(CONCATENATE(" ",入力!Q24),3),1))</f>
        <v/>
      </c>
      <c r="V34" s="215">
        <v>0</v>
      </c>
      <c r="W34" s="239">
        <v>0</v>
      </c>
      <c r="X34" s="259">
        <v>0</v>
      </c>
      <c r="Y34" s="93"/>
      <c r="Z34" s="243"/>
      <c r="AA34" s="244"/>
      <c r="AB34" s="47"/>
      <c r="AC34" s="48"/>
      <c r="AD34" s="48"/>
      <c r="AE34" s="48"/>
      <c r="AF34" s="48"/>
      <c r="AG34" s="48"/>
      <c r="AH34" s="245"/>
      <c r="AI34" s="245"/>
      <c r="AJ34" s="48"/>
      <c r="AK34" s="48"/>
      <c r="AL34" s="262"/>
      <c r="AM34" s="262"/>
      <c r="AN34" s="47"/>
      <c r="AO34" s="47"/>
      <c r="AP34" s="254"/>
      <c r="AQ34" s="263"/>
      <c r="AR34" s="264"/>
      <c r="AS34" s="264"/>
      <c r="AT34" s="265"/>
      <c r="AU34" s="90"/>
      <c r="AV34" s="49"/>
      <c r="AW34" s="50"/>
      <c r="AX34" s="49"/>
      <c r="AY34" s="50"/>
      <c r="AZ34" s="49"/>
      <c r="BA34" s="51"/>
    </row>
    <row r="35" spans="3:54" ht="9.9499999999999993" customHeight="1" x14ac:dyDescent="0.15">
      <c r="C35" s="234"/>
      <c r="D35" s="243"/>
      <c r="E35" s="310"/>
      <c r="F35" s="312"/>
      <c r="G35" s="310"/>
      <c r="H35" s="279"/>
      <c r="I35" s="280"/>
      <c r="J35" s="283" t="str">
        <f t="shared" si="15"/>
        <v/>
      </c>
      <c r="K35" s="284" t="str">
        <f t="shared" si="15"/>
        <v/>
      </c>
      <c r="L35" s="285" t="str">
        <f t="shared" si="15"/>
        <v/>
      </c>
      <c r="M35" s="216" t="str">
        <f>IF($B35="","",IF((VALUE(TEXT($B35,"yyyymmdd"))-20181001)&lt;0,"×",IF((TEXT($B35,"yyyymmdd")-20180000)&lt;100000,0,LEFT(TEXT($B35,"yyyymmdd")-20180000,1))))</f>
        <v/>
      </c>
      <c r="N35" s="225" t="str">
        <f>IF($B35="","",IF((VALUE(TEXT($B35,"yyyymmdd"))-20181001)&lt;0,"×",IF((TEXT($B35,"yyyymmdd")-20180000)&lt;100000,LEFT(TEXT($B35,"yyyymmdd")-20180000,1),MID(TEXT($B35,"yyyymmdd")-20180000,2,1))))</f>
        <v/>
      </c>
      <c r="O35" s="216" t="str">
        <f>IF($B35="","",IF((VALUE(TEXT($B35,"yyyymmdd"))-20181001)&lt;0,"×",IF((TEXT($B35,"yyyymmdd")-20180000)&lt;100000,MID(TEXT($B35,"yyyymmdd")-20180000,2,1),MID(TEXT($B35,"yyyymmdd")-20180000,3,1))))</f>
        <v/>
      </c>
      <c r="P35" s="225" t="str">
        <f>IF($B35="","",IF((VALUE(TEXT($B35,"yyyymmdd"))-20181001)&lt;0,"×",IF((TEXT($B35,"yyyymmdd")-20180000)&lt;100000,MID(TEXT($B35,"yyyymmdd")-20180000,3,1),MID(TEXT($B35,"yyyymmdd")-20180000,4,1))))</f>
        <v/>
      </c>
      <c r="Q35" s="216" t="str">
        <f>IF($B35="","",IF((VALUE(TEXT($B35,"yyyymmdd"))-20181001)&lt;0,"×",IF((TEXT($B35,"yyyymmdd")-20180000)&lt;100000,MID(TEXT($B35,"yyyymmdd")-20180000,4,1),MID(TEXT($B35,"yyyymmdd")-20180000,5,1))))</f>
        <v/>
      </c>
      <c r="R35" s="228"/>
      <c r="S35" s="237"/>
      <c r="T35" s="240"/>
      <c r="U35" s="225"/>
      <c r="V35" s="216"/>
      <c r="W35" s="240"/>
      <c r="X35" s="260"/>
      <c r="Y35" s="94"/>
      <c r="Z35" s="243"/>
      <c r="AA35" s="244"/>
      <c r="AB35" s="48"/>
      <c r="AC35" s="48"/>
      <c r="AD35" s="48"/>
      <c r="AE35" s="48"/>
      <c r="AF35" s="48"/>
      <c r="AG35" s="48"/>
      <c r="AH35" s="48"/>
      <c r="AI35" s="47"/>
      <c r="AJ35" s="48"/>
      <c r="AK35" s="48"/>
      <c r="AL35" s="262"/>
      <c r="AM35" s="262"/>
      <c r="AN35" s="47"/>
      <c r="AO35" s="47"/>
      <c r="AP35" s="254"/>
      <c r="AQ35" s="266"/>
      <c r="AR35" s="267"/>
      <c r="AS35" s="267"/>
      <c r="AT35" s="268"/>
      <c r="AU35" s="91"/>
      <c r="AV35" s="52"/>
      <c r="AW35" s="53"/>
      <c r="AX35" s="52"/>
      <c r="AY35" s="53"/>
      <c r="AZ35" s="52"/>
      <c r="BA35" s="54"/>
    </row>
    <row r="36" spans="3:54" ht="9.9499999999999993" customHeight="1" x14ac:dyDescent="0.15">
      <c r="C36" s="234"/>
      <c r="D36" s="243"/>
      <c r="E36" s="310"/>
      <c r="F36" s="312"/>
      <c r="G36" s="310"/>
      <c r="H36" s="279"/>
      <c r="I36" s="280"/>
      <c r="J36" s="283" t="str">
        <f t="shared" si="15"/>
        <v/>
      </c>
      <c r="K36" s="284" t="str">
        <f t="shared" si="15"/>
        <v/>
      </c>
      <c r="L36" s="285" t="str">
        <f t="shared" si="15"/>
        <v/>
      </c>
      <c r="M36" s="216" t="str">
        <f>IF($B36="","",IF((VALUE(TEXT($B36,"yyyymmdd"))-20181001)&lt;0,"×",IF((TEXT($B36,"yyyymmdd")-20180000)&lt;100000,0,LEFT(TEXT($B36,"yyyymmdd")-20180000,1))))</f>
        <v/>
      </c>
      <c r="N36" s="225" t="str">
        <f>IF($B36="","",IF((VALUE(TEXT($B36,"yyyymmdd"))-20181001)&lt;0,"×",IF((TEXT($B36,"yyyymmdd")-20180000)&lt;100000,LEFT(TEXT($B36,"yyyymmdd")-20180000,1),MID(TEXT($B36,"yyyymmdd")-20180000,2,1))))</f>
        <v/>
      </c>
      <c r="O36" s="216" t="str">
        <f>IF($B36="","",IF((VALUE(TEXT($B36,"yyyymmdd"))-20181001)&lt;0,"×",IF((TEXT($B36,"yyyymmdd")-20180000)&lt;100000,MID(TEXT($B36,"yyyymmdd")-20180000,2,1),MID(TEXT($B36,"yyyymmdd")-20180000,3,1))))</f>
        <v/>
      </c>
      <c r="P36" s="225" t="str">
        <f>IF($B36="","",IF((VALUE(TEXT($B36,"yyyymmdd"))-20181001)&lt;0,"×",IF((TEXT($B36,"yyyymmdd")-20180000)&lt;100000,MID(TEXT($B36,"yyyymmdd")-20180000,3,1),MID(TEXT($B36,"yyyymmdd")-20180000,4,1))))</f>
        <v/>
      </c>
      <c r="Q36" s="216" t="str">
        <f>IF($B36="","",IF((VALUE(TEXT($B36,"yyyymmdd"))-20181001)&lt;0,"×",IF((TEXT($B36,"yyyymmdd")-20180000)&lt;100000,MID(TEXT($B36,"yyyymmdd")-20180000,4,1),MID(TEXT($B36,"yyyymmdd")-20180000,5,1))))</f>
        <v/>
      </c>
      <c r="R36" s="228"/>
      <c r="S36" s="237"/>
      <c r="T36" s="240"/>
      <c r="U36" s="225"/>
      <c r="V36" s="216"/>
      <c r="W36" s="240"/>
      <c r="X36" s="260"/>
      <c r="Y36" s="94"/>
      <c r="Z36" s="243"/>
      <c r="AA36" s="244"/>
      <c r="AB36" s="48"/>
      <c r="AC36" s="48"/>
      <c r="AD36" s="48"/>
      <c r="AE36" s="48"/>
      <c r="AF36" s="48"/>
      <c r="AG36" s="48"/>
      <c r="AH36" s="48"/>
      <c r="AI36" s="47"/>
      <c r="AJ36" s="48"/>
      <c r="AK36" s="48"/>
      <c r="AL36" s="47"/>
      <c r="AM36" s="47"/>
      <c r="AN36" s="47"/>
      <c r="AO36" s="47"/>
      <c r="AP36" s="254"/>
      <c r="AQ36" s="266"/>
      <c r="AR36" s="267"/>
      <c r="AS36" s="267"/>
      <c r="AT36" s="268"/>
      <c r="AU36" s="91"/>
      <c r="AV36" s="52"/>
      <c r="AW36" s="53"/>
      <c r="AX36" s="52"/>
      <c r="AY36" s="53"/>
      <c r="AZ36" s="52"/>
      <c r="BA36" s="54"/>
    </row>
    <row r="37" spans="3:54" ht="9.9499999999999993" customHeight="1" x14ac:dyDescent="0.15">
      <c r="C37" s="234"/>
      <c r="D37" s="300" t="s">
        <v>82</v>
      </c>
      <c r="E37" s="301"/>
      <c r="F37" s="304" t="s">
        <v>83</v>
      </c>
      <c r="G37" s="301"/>
      <c r="H37" s="304" t="s">
        <v>84</v>
      </c>
      <c r="I37" s="306"/>
      <c r="J37" s="283" t="str">
        <f t="shared" si="15"/>
        <v/>
      </c>
      <c r="K37" s="284" t="str">
        <f t="shared" si="15"/>
        <v/>
      </c>
      <c r="L37" s="285" t="str">
        <f t="shared" si="15"/>
        <v/>
      </c>
      <c r="M37" s="216" t="str">
        <f>IF($B37="","",IF((VALUE(TEXT($B37,"yyyymmdd"))-20181001)&lt;0,"×",IF((TEXT($B37,"yyyymmdd")-20180000)&lt;100000,0,LEFT(TEXT($B37,"yyyymmdd")-20180000,1))))</f>
        <v/>
      </c>
      <c r="N37" s="225" t="str">
        <f>IF($B37="","",IF((VALUE(TEXT($B37,"yyyymmdd"))-20181001)&lt;0,"×",IF((TEXT($B37,"yyyymmdd")-20180000)&lt;100000,LEFT(TEXT($B37,"yyyymmdd")-20180000,1),MID(TEXT($B37,"yyyymmdd")-20180000,2,1))))</f>
        <v/>
      </c>
      <c r="O37" s="216" t="str">
        <f>IF($B37="","",IF((VALUE(TEXT($B37,"yyyymmdd"))-20181001)&lt;0,"×",IF((TEXT($B37,"yyyymmdd")-20180000)&lt;100000,MID(TEXT($B37,"yyyymmdd")-20180000,2,1),MID(TEXT($B37,"yyyymmdd")-20180000,3,1))))</f>
        <v/>
      </c>
      <c r="P37" s="225" t="str">
        <f>IF($B37="","",IF((VALUE(TEXT($B37,"yyyymmdd"))-20181001)&lt;0,"×",IF((TEXT($B37,"yyyymmdd")-20180000)&lt;100000,MID(TEXT($B37,"yyyymmdd")-20180000,3,1),MID(TEXT($B37,"yyyymmdd")-20180000,4,1))))</f>
        <v/>
      </c>
      <c r="Q37" s="216" t="str">
        <f>IF($B37="","",IF((VALUE(TEXT($B37,"yyyymmdd"))-20181001)&lt;0,"×",IF((TEXT($B37,"yyyymmdd")-20180000)&lt;100000,MID(TEXT($B37,"yyyymmdd")-20180000,4,1),MID(TEXT($B37,"yyyymmdd")-20180000,5,1))))</f>
        <v/>
      </c>
      <c r="R37" s="228"/>
      <c r="S37" s="237"/>
      <c r="T37" s="240"/>
      <c r="U37" s="225"/>
      <c r="V37" s="216"/>
      <c r="W37" s="240"/>
      <c r="X37" s="260"/>
      <c r="Y37" s="272" t="s">
        <v>42</v>
      </c>
      <c r="Z37" s="246"/>
      <c r="AA37" s="247"/>
      <c r="AB37" s="48"/>
      <c r="AC37" s="48"/>
      <c r="AD37" s="48"/>
      <c r="AE37" s="48"/>
      <c r="AF37" s="48"/>
      <c r="AG37" s="48"/>
      <c r="AH37" s="55"/>
      <c r="AI37" s="55"/>
      <c r="AJ37" s="48"/>
      <c r="AK37" s="48"/>
      <c r="AL37" s="55"/>
      <c r="AM37" s="55"/>
      <c r="AN37" s="55"/>
      <c r="AO37" s="55"/>
      <c r="AP37" s="254"/>
      <c r="AQ37" s="266"/>
      <c r="AR37" s="267"/>
      <c r="AS37" s="267"/>
      <c r="AT37" s="268"/>
      <c r="AU37" s="56"/>
      <c r="AV37" s="57"/>
      <c r="AW37" s="58"/>
      <c r="AX37" s="57"/>
      <c r="AY37" s="58"/>
      <c r="AZ37" s="57"/>
      <c r="BA37" s="54"/>
    </row>
    <row r="38" spans="3:54" ht="9.9499999999999993" customHeight="1" thickBot="1" x14ac:dyDescent="0.2">
      <c r="C38" s="235"/>
      <c r="D38" s="302"/>
      <c r="E38" s="303"/>
      <c r="F38" s="305"/>
      <c r="G38" s="303"/>
      <c r="H38" s="305"/>
      <c r="I38" s="307"/>
      <c r="J38" s="286" t="str">
        <f t="shared" si="15"/>
        <v/>
      </c>
      <c r="K38" s="287" t="str">
        <f t="shared" si="15"/>
        <v/>
      </c>
      <c r="L38" s="288" t="str">
        <f t="shared" si="15"/>
        <v/>
      </c>
      <c r="M38" s="217" t="str">
        <f>IF($B38="","",IF((VALUE(TEXT($B38,"yyyymmdd"))-20181001)&lt;0,"×",IF((TEXT($B38,"yyyymmdd")-20180000)&lt;100000,0,LEFT(TEXT($B38,"yyyymmdd")-20180000,1))))</f>
        <v/>
      </c>
      <c r="N38" s="226" t="str">
        <f>IF($B38="","",IF((VALUE(TEXT($B38,"yyyymmdd"))-20181001)&lt;0,"×",IF((TEXT($B38,"yyyymmdd")-20180000)&lt;100000,LEFT(TEXT($B38,"yyyymmdd")-20180000,1),MID(TEXT($B38,"yyyymmdd")-20180000,2,1))))</f>
        <v/>
      </c>
      <c r="O38" s="217" t="str">
        <f>IF($B38="","",IF((VALUE(TEXT($B38,"yyyymmdd"))-20181001)&lt;0,"×",IF((TEXT($B38,"yyyymmdd")-20180000)&lt;100000,MID(TEXT($B38,"yyyymmdd")-20180000,2,1),MID(TEXT($B38,"yyyymmdd")-20180000,3,1))))</f>
        <v/>
      </c>
      <c r="P38" s="226" t="str">
        <f>IF($B38="","",IF((VALUE(TEXT($B38,"yyyymmdd"))-20181001)&lt;0,"×",IF((TEXT($B38,"yyyymmdd")-20180000)&lt;100000,MID(TEXT($B38,"yyyymmdd")-20180000,3,1),MID(TEXT($B38,"yyyymmdd")-20180000,4,1))))</f>
        <v/>
      </c>
      <c r="Q38" s="217" t="str">
        <f>IF($B38="","",IF((VALUE(TEXT($B38,"yyyymmdd"))-20181001)&lt;0,"×",IF((TEXT($B38,"yyyymmdd")-20180000)&lt;100000,MID(TEXT($B38,"yyyymmdd")-20180000,4,1),MID(TEXT($B38,"yyyymmdd")-20180000,5,1))))</f>
        <v/>
      </c>
      <c r="R38" s="229"/>
      <c r="S38" s="238"/>
      <c r="T38" s="241"/>
      <c r="U38" s="226"/>
      <c r="V38" s="217"/>
      <c r="W38" s="241"/>
      <c r="X38" s="261"/>
      <c r="Y38" s="273"/>
      <c r="Z38" s="248"/>
      <c r="AA38" s="247"/>
      <c r="AB38" s="48"/>
      <c r="AC38" s="48"/>
      <c r="AD38" s="48"/>
      <c r="AE38" s="48"/>
      <c r="AF38" s="48"/>
      <c r="AG38" s="48"/>
      <c r="AH38" s="55"/>
      <c r="AI38" s="55"/>
      <c r="AJ38" s="48"/>
      <c r="AK38" s="48"/>
      <c r="AL38" s="55"/>
      <c r="AM38" s="55"/>
      <c r="AN38" s="55"/>
      <c r="AO38" s="55"/>
      <c r="AP38" s="255"/>
      <c r="AQ38" s="269"/>
      <c r="AR38" s="270"/>
      <c r="AS38" s="270"/>
      <c r="AT38" s="271"/>
      <c r="AU38" s="59"/>
      <c r="AV38" s="60"/>
      <c r="AW38" s="61"/>
      <c r="AX38" s="60"/>
      <c r="AY38" s="61"/>
      <c r="AZ38" s="60"/>
      <c r="BA38" s="62"/>
    </row>
    <row r="39" spans="3:54" ht="5.0999999999999996" customHeight="1" thickBot="1" x14ac:dyDescent="0.2">
      <c r="C39" s="63"/>
      <c r="D39" s="64"/>
      <c r="E39" s="64"/>
      <c r="F39" s="64"/>
      <c r="G39" s="65"/>
      <c r="H39" s="66"/>
      <c r="I39" s="67"/>
      <c r="J39" s="67"/>
      <c r="K39" s="68"/>
      <c r="L39" s="68"/>
      <c r="M39" s="65"/>
      <c r="N39" s="65"/>
      <c r="O39" s="65"/>
      <c r="P39" s="65"/>
      <c r="Q39" s="65"/>
      <c r="R39" s="65"/>
      <c r="S39" s="69"/>
      <c r="T39" s="70"/>
      <c r="U39" s="70"/>
      <c r="V39" s="70"/>
      <c r="W39" s="70"/>
      <c r="X39" s="70"/>
      <c r="Y39" s="70"/>
      <c r="Z39" s="70"/>
      <c r="AA39" s="70"/>
      <c r="AB39" s="71"/>
      <c r="AC39" s="71"/>
      <c r="AD39" s="71"/>
      <c r="AE39" s="71"/>
      <c r="AF39" s="71"/>
      <c r="AG39" s="71"/>
      <c r="AH39" s="72"/>
      <c r="AI39" s="72"/>
      <c r="AJ39" s="72"/>
      <c r="AK39" s="72"/>
      <c r="AL39" s="72"/>
      <c r="AM39" s="72"/>
      <c r="AN39" s="73"/>
      <c r="AO39" s="74"/>
      <c r="AP39" s="74"/>
      <c r="AQ39" s="74"/>
      <c r="AR39" s="74"/>
      <c r="AS39" s="74"/>
      <c r="AT39" s="74"/>
      <c r="AU39" s="72"/>
      <c r="AV39" s="75"/>
      <c r="AW39" s="75"/>
      <c r="AX39" s="75"/>
      <c r="AY39" s="75"/>
      <c r="AZ39" s="75"/>
      <c r="BA39" s="75"/>
    </row>
    <row r="40" spans="3:54" ht="12.75" customHeight="1" x14ac:dyDescent="0.15">
      <c r="C40" s="32" t="s">
        <v>85</v>
      </c>
      <c r="D40" s="230" t="s">
        <v>28</v>
      </c>
      <c r="E40" s="231"/>
      <c r="F40" s="231"/>
      <c r="G40" s="231"/>
      <c r="H40" s="231"/>
      <c r="I40" s="231"/>
      <c r="J40" s="231"/>
      <c r="K40" s="231"/>
      <c r="L40" s="231"/>
      <c r="M40" s="232"/>
      <c r="N40" s="200" t="s">
        <v>29</v>
      </c>
      <c r="O40" s="201"/>
      <c r="P40" s="201"/>
      <c r="Q40" s="201"/>
      <c r="R40" s="201"/>
      <c r="S40" s="201"/>
      <c r="T40" s="201"/>
      <c r="U40" s="201"/>
      <c r="V40" s="201"/>
      <c r="W40" s="201"/>
      <c r="X40" s="201"/>
      <c r="Y40" s="201"/>
      <c r="Z40" s="201"/>
      <c r="AA40" s="201"/>
      <c r="AB40" s="201"/>
      <c r="AC40" s="201"/>
      <c r="AD40" s="201"/>
      <c r="AE40" s="202"/>
      <c r="AF40" s="313" t="s">
        <v>31</v>
      </c>
      <c r="AG40" s="314"/>
      <c r="AH40" s="315"/>
      <c r="AI40" s="200" t="s">
        <v>30</v>
      </c>
      <c r="AJ40" s="201"/>
      <c r="AK40" s="201"/>
      <c r="AL40" s="201"/>
      <c r="AM40" s="201"/>
      <c r="AN40" s="201"/>
      <c r="AO40" s="201"/>
      <c r="AP40" s="201"/>
      <c r="AQ40" s="202"/>
      <c r="AR40" s="230" t="s">
        <v>32</v>
      </c>
      <c r="AS40" s="231"/>
      <c r="AT40" s="231"/>
      <c r="AU40" s="231"/>
      <c r="AV40" s="231"/>
      <c r="AW40" s="231"/>
      <c r="AX40" s="231"/>
      <c r="AY40" s="231"/>
      <c r="AZ40" s="231"/>
      <c r="BA40" s="232"/>
      <c r="BB40" s="33"/>
    </row>
    <row r="41" spans="3:54" ht="9.9499999999999993" customHeight="1" x14ac:dyDescent="0.15">
      <c r="C41" s="233">
        <v>11</v>
      </c>
      <c r="D41" s="337" t="str">
        <f>IF(入力!$E25="","",LEFT(RIGHT(CONCATENATE("          ",入力!$E25),10),1))</f>
        <v/>
      </c>
      <c r="E41" s="340" t="str">
        <f>IF(入力!$E25="","",MID(RIGHT(CONCATENATE("          ",入力!$E25),10),2,1))</f>
        <v/>
      </c>
      <c r="F41" s="340" t="str">
        <f>IF(入力!$E25="","",MID(RIGHT(CONCATENATE("          ",入力!$E25),10),3,1))</f>
        <v/>
      </c>
      <c r="G41" s="340" t="str">
        <f>IF(入力!$E25="","",MID(RIGHT(CONCATENATE("          ",入力!$E25),10),4,1))</f>
        <v/>
      </c>
      <c r="H41" s="340" t="str">
        <f>IF(入力!$E25="","",MID(RIGHT(CONCATENATE("          ",入力!$E25),10),5,1))</f>
        <v/>
      </c>
      <c r="I41" s="340" t="str">
        <f>IF(入力!$E25="","",MID(RIGHT(CONCATENATE("          ",入力!$E25),10),6,1))</f>
        <v/>
      </c>
      <c r="J41" s="340" t="str">
        <f>IF(入力!$E25="","",MID(RIGHT(CONCATENATE("          ",入力!$E25),10),7,1))</f>
        <v/>
      </c>
      <c r="K41" s="340" t="str">
        <f>IF(入力!$E25="","",MID(RIGHT(CONCATENATE("          ",入力!$E25),10),8,1))</f>
        <v/>
      </c>
      <c r="L41" s="340" t="str">
        <f>IF(入力!$E25="","",MID(RIGHT(CONCATENATE("          ",入力!$E25),10),9,1))</f>
        <v/>
      </c>
      <c r="M41" s="347" t="str">
        <f>IF(入力!$E25="","",RIGHT(RIGHT(CONCATENATE("          ",入力!$E25),10),1))</f>
        <v/>
      </c>
      <c r="N41" s="1" t="s">
        <v>33</v>
      </c>
      <c r="O41" s="343" t="str">
        <f>IF(入力!$H25="","",入力!$H25)</f>
        <v/>
      </c>
      <c r="P41" s="343"/>
      <c r="Q41" s="343"/>
      <c r="R41" s="343"/>
      <c r="S41" s="343"/>
      <c r="T41" s="343"/>
      <c r="U41" s="343"/>
      <c r="V41" s="365"/>
      <c r="W41" s="2"/>
      <c r="X41" s="343" t="str">
        <f>IF(入力!$I25="","",入力!$I25)</f>
        <v/>
      </c>
      <c r="Y41" s="343"/>
      <c r="Z41" s="343"/>
      <c r="AA41" s="343"/>
      <c r="AB41" s="343"/>
      <c r="AC41" s="343"/>
      <c r="AD41" s="343"/>
      <c r="AE41" s="344"/>
      <c r="AF41" s="281" t="str">
        <f>IF(入力!J25="","",IF(入力!J25="男","5 ：男",IF(入力!J25="女","6 ：女","error")))</f>
        <v/>
      </c>
      <c r="AG41" s="218"/>
      <c r="AH41" s="222"/>
      <c r="AI41" s="281" t="str">
        <f>IF(入力!K25="","",IF((VALUE(TEXT(入力!K25,"yyyymmdd"))-20190501)&gt;=0,"令和",IF((VALUE(TEXT(入力!K25,"yyyymmdd"))-19890108)&gt;=0,"平成","昭和")))</f>
        <v/>
      </c>
      <c r="AJ41" s="218" t="str">
        <f t="shared" ref="AI41:AK46" si="16">IF($B41="","",IF((VALUE(TEXT($B41,"yyyymmdd"))-20190501)&gt;=0,"9 ： 令和",IF((VALUE(TEXT($B41,"yyyymmdd"))-19890108)&gt;=0,"7 ： 平成","5 ： 昭和")))</f>
        <v/>
      </c>
      <c r="AK41" s="282" t="str">
        <f t="shared" si="16"/>
        <v/>
      </c>
      <c r="AL41" s="215" t="str">
        <f>IF(入力!K25="","",IF((VALUE(TEXT(入力!K25,"yyyymmdd"))-20190501)&lt;0,LEFT(IF((VALUE(TEXT(入力!K25,"yyyymmdd"))-19890108)&gt;=0,RIGHT(CONCATENATE("0",TEXT(入力!K25,"yyyymmdd")-19880000),6),TEXT(入力!K25,"yyyymmdd")-19250000),1),IF((TEXT(入力!K25,"yyyymmdd")-20180000)&lt;100000,0,LEFT(TEXT(入力!K25,"yyyymmdd")-20180000,1))))</f>
        <v/>
      </c>
      <c r="AM41" s="224" t="str">
        <f>IF(入力!K25="","",IF((VALUE(TEXT(入力!K25,"yyyymmdd"))-20190501)&lt;0,MID(IF((VALUE(TEXT(入力!K25,"yyyymmdd"))-19890108)&gt;=0,RIGHT(CONCATENATE("0",TEXT(入力!K25,"yyyymmdd")-19880000),6),TEXT(入力!K25,"yyyymmdd")-19250000),2,1),IF((TEXT(入力!K25,"yyyymmdd")-20180000)&lt;100000,LEFT(TEXT(入力!K25,"yyyymmdd")-20180000,1),MID(TEXT(入力!K25,"yyyymmdd")-20180000,2,1))))</f>
        <v/>
      </c>
      <c r="AN41" s="215" t="str">
        <f>IF(入力!K25="","",IF((VALUE(TEXT(入力!K25,"yyyymmdd"))-20190501)&lt;0,MID(IF((VALUE(TEXT(入力!K25,"yyyymmdd"))-19890108)&gt;=0,RIGHT(CONCATENATE("0",TEXT(入力!K25,"yyyymmdd")-19880000),6),TEXT(入力!K25,"yyyymmdd")-19250000),3,1),IF((TEXT(入力!K25,"yyyymmdd")-20180000)&lt;100000,MID(TEXT(入力!K25,"yyyymmdd")-20180000,2,1),MID(TEXT(入力!K25,"yyyymmdd")-20180000,3,1))))</f>
        <v/>
      </c>
      <c r="AO41" s="224" t="str">
        <f>IF(入力!K25="","",IF((VALUE(TEXT(入力!K25,"yyyymmdd"))-20190501)&lt;0,MID(IF((VALUE(TEXT(入力!K25,"yyyymmdd"))-19890108)&gt;=0,RIGHT(CONCATENATE("0",TEXT(入力!K25,"yyyymmdd")-19880000),6),TEXT(入力!K25,"yyyymmdd")-19250000),4,1),IF((TEXT(入力!K25,"yyyymmdd")-20180000)&lt;100000,MID(TEXT(入力!K25,"yyyymmdd")-20180000,3,1),MID(TEXT(入力!K25,"yyyymmdd")-20180000,4,1))))</f>
        <v/>
      </c>
      <c r="AP41" s="215" t="str">
        <f>IF(入力!K25="","",IF((VALUE(TEXT(入力!K25,"yyyymmdd"))-20190501)&lt;0,MID(IF((VALUE(TEXT(入力!K25,"yyyymmdd"))-19890108)&gt;=0,RIGHT(CONCATENATE("0",TEXT(入力!K25,"yyyymmdd")-19880000),6),TEXT(入力!K25,"yyyymmdd")-19250000),5,1),IF((TEXT(入力!K25,"yyyymmdd")-20180000)&lt;100000,MID(TEXT(入力!K25,"yyyymmdd")-20180000,4,1),MID(TEXT(入力!K25,"yyyymmdd")-20180000,5,1))))</f>
        <v/>
      </c>
      <c r="AQ41" s="227" t="str">
        <f>IF(入力!K25="","",IF((VALUE(TEXT(入力!K25,"yyyymmdd"))-20190501)&lt;0,RIGHT(IF((VALUE(TEXT(入力!K25,"yyyymmdd"))-19890108)&gt;=0,RIGHT(CONCATENATE("0",TEXT(入力!K25,"yyyymmdd")-19880000),6),TEXT(入力!K25,"yyyymmdd")-19250000),1),RIGHT(TEXT(入力!K25,"yyyymmdd")-20180000,1)))</f>
        <v/>
      </c>
      <c r="AR41" s="337" t="str">
        <f>IF(入力!$L25="","",LEFT(入力!$L25,1))</f>
        <v/>
      </c>
      <c r="AS41" s="340" t="str">
        <f>IF(入力!$L25="","",MID(入力!$L25,2,1))</f>
        <v/>
      </c>
      <c r="AT41" s="340" t="str">
        <f>IF(入力!$L25="","",MID(入力!$L25,3,1))</f>
        <v/>
      </c>
      <c r="AU41" s="359" t="str">
        <f>IF(入力!$L25="","",RIGHT(入力!$L25,1))</f>
        <v/>
      </c>
      <c r="AV41" s="362" t="str">
        <f>IF(入力!$N25="","",LEFT(入力!$N25,1))</f>
        <v/>
      </c>
      <c r="AW41" s="340" t="str">
        <f>IF(入力!$N25="","",MID(入力!$N25,2,1))</f>
        <v/>
      </c>
      <c r="AX41" s="340" t="str">
        <f>IF(入力!$N25="","",MID(入力!$N25,3,1))</f>
        <v/>
      </c>
      <c r="AY41" s="340" t="str">
        <f>IF(入力!$N25="","",MID(入力!$N25,4,1))</f>
        <v/>
      </c>
      <c r="AZ41" s="340" t="str">
        <f>IF(入力!$N25="","",MID(入力!$N25,5,1))</f>
        <v/>
      </c>
      <c r="BA41" s="347" t="str">
        <f>IF(入力!$N25="","",RIGHT(入力!$N25,1))</f>
        <v/>
      </c>
      <c r="BB41" s="36"/>
    </row>
    <row r="42" spans="3:54" ht="9.9499999999999993" customHeight="1" x14ac:dyDescent="0.15">
      <c r="C42" s="234"/>
      <c r="D42" s="338"/>
      <c r="E42" s="341"/>
      <c r="F42" s="341"/>
      <c r="G42" s="341"/>
      <c r="H42" s="341"/>
      <c r="I42" s="341"/>
      <c r="J42" s="341"/>
      <c r="K42" s="341"/>
      <c r="L42" s="341"/>
      <c r="M42" s="348"/>
      <c r="N42" s="3"/>
      <c r="O42" s="345"/>
      <c r="P42" s="345"/>
      <c r="Q42" s="345"/>
      <c r="R42" s="345"/>
      <c r="S42" s="345"/>
      <c r="T42" s="345"/>
      <c r="U42" s="345"/>
      <c r="V42" s="366"/>
      <c r="W42" s="4"/>
      <c r="X42" s="345"/>
      <c r="Y42" s="345"/>
      <c r="Z42" s="345"/>
      <c r="AA42" s="345"/>
      <c r="AB42" s="345"/>
      <c r="AC42" s="345"/>
      <c r="AD42" s="345"/>
      <c r="AE42" s="346"/>
      <c r="AF42" s="283"/>
      <c r="AG42" s="284"/>
      <c r="AH42" s="298"/>
      <c r="AI42" s="283" t="str">
        <f t="shared" si="16"/>
        <v/>
      </c>
      <c r="AJ42" s="284" t="str">
        <f t="shared" si="16"/>
        <v/>
      </c>
      <c r="AK42" s="285" t="str">
        <f t="shared" si="16"/>
        <v/>
      </c>
      <c r="AL42" s="216" t="str">
        <f t="shared" ref="AL42:AL46" si="17">IF($B42="","",IF((VALUE(TEXT(AK42,"yyyymmdd"))-20190501)&lt;0,LEFT(IF((VALUE(TEXT(AK42,"yyyymmdd"))-19890108)&gt;=0,RIGHT(CONCATENATE("0",TEXT($B42,"yyyymmdd")-19880000),6),TEXT($B42,"yyyymmdd")-19250000),1),IF((TEXT($B42,"yyyymmdd")-20180000)&lt;100000,0,LEFT(TEXT($B42,"yyyymmdd")-20180000,1))))</f>
        <v/>
      </c>
      <c r="AM42" s="225" t="str">
        <f t="shared" ref="AM42:AM46" si="18">IF($B42="","",IF((VALUE(TEXT(AK42,"yyyymmdd"))-20190501)&lt;0,MID(IF((VALUE(TEXT($B42,"yyyymmdd"))-19890108)&gt;=0,RIGHT(CONCATENATE("0",TEXT($B42,"yyyymmdd")-19880000),6),TEXT($B42,"yyyymmdd")-19250000),2,1),IF((TEXT($B42,"yyyymmdd")-20180000)&lt;100000,LEFT(TEXT($B42,"yyyymmdd")-20180000,1),MID(TEXT($B42,"yyyymmdd")-20180000,2,1))))</f>
        <v/>
      </c>
      <c r="AN42" s="216" t="str">
        <f t="shared" ref="AN42:AN46" si="19">IF($B42="","",IF((VALUE(TEXT(AK42,"yyyymmdd"))-20190501)&lt;0,MID(IF((VALUE(TEXT($B42,"yyyymmdd"))-19890108)&gt;=0,RIGHT(CONCATENATE("0",TEXT($B42,"yyyymmdd")-19880000),6),TEXT($B42,"yyyymmdd")-19250000),3,1),IF((TEXT($B42,"yyyymmdd")-20180000)&lt;100000,MID(TEXT($B42,"yyyymmdd")-20180000,2,1),MID(TEXT($B42,"yyyymmdd")-20180000,3,1))))</f>
        <v/>
      </c>
      <c r="AO42" s="225" t="str">
        <f t="shared" ref="AO42:AO46" si="20">IF($B42="","",IF((VALUE(TEXT(AK42,"yyyymmdd"))-20190501)&lt;0,MID(IF((VALUE(TEXT($B42,"yyyymmdd"))-19890108)&gt;=0,RIGHT(CONCATENATE("0",TEXT($B42,"yyyymmdd")-19880000),6),TEXT($B42,"yyyymmdd")-19250000),4,1),IF((TEXT($B42,"yyyymmdd")-20180000)&lt;100000,MID(TEXT($B42,"yyyymmdd")-20180000,3,1),MID(TEXT($B42,"yyyymmdd")-20180000,4,1))))</f>
        <v/>
      </c>
      <c r="AP42" s="216" t="str">
        <f t="shared" ref="AP42:AP46" si="21">IF($B42="","",IF((VALUE(TEXT(AK42,"yyyymmdd"))-20190501)&lt;0,MID(IF((VALUE(TEXT($B42,"yyyymmdd"))-19890108)&gt;=0,RIGHT(CONCATENATE("0",TEXT($B42,"yyyymmdd")-19880000),6),TEXT($B42,"yyyymmdd")-19250000),5,1),IF((TEXT($B42,"yyyymmdd")-20180000)&lt;100000,MID(TEXT($B42,"yyyymmdd")-20180000,4,1),MID(TEXT($B42,"yyyymmdd")-20180000,5,1))))</f>
        <v/>
      </c>
      <c r="AQ42" s="228" t="str">
        <f t="shared" ref="AQ42:AQ46" si="22">IF($B42="","",IF((VALUE(TEXT(AK42,"yyyymmdd"))-20190501)&lt;0,RIGHT(IF((VALUE(TEXT($B42,"yyyymmdd"))-19890108)&gt;=0,RIGHT(CONCATENATE("0",TEXT($B42,"yyyymmdd")-19880000),6),TEXT($B42,"yyyymmdd")-19250000),1),RIGHT(TEXT($B42,"yyyymmdd")-20180000,1)))</f>
        <v/>
      </c>
      <c r="AR42" s="338"/>
      <c r="AS42" s="341"/>
      <c r="AT42" s="341"/>
      <c r="AU42" s="360"/>
      <c r="AV42" s="363"/>
      <c r="AW42" s="341"/>
      <c r="AX42" s="341"/>
      <c r="AY42" s="341"/>
      <c r="AZ42" s="341"/>
      <c r="BA42" s="348"/>
      <c r="BB42" s="36"/>
    </row>
    <row r="43" spans="3:54" ht="9.9499999999999993" customHeight="1" x14ac:dyDescent="0.15">
      <c r="C43" s="234"/>
      <c r="D43" s="338"/>
      <c r="E43" s="341"/>
      <c r="F43" s="341"/>
      <c r="G43" s="341"/>
      <c r="H43" s="341"/>
      <c r="I43" s="341"/>
      <c r="J43" s="341"/>
      <c r="K43" s="341"/>
      <c r="L43" s="341"/>
      <c r="M43" s="348"/>
      <c r="N43" s="1" t="s">
        <v>34</v>
      </c>
      <c r="O43" s="350" t="str">
        <f>IF(入力!$F25="","",入力!$F25)</f>
        <v/>
      </c>
      <c r="P43" s="350"/>
      <c r="Q43" s="350"/>
      <c r="R43" s="350"/>
      <c r="S43" s="350"/>
      <c r="T43" s="350"/>
      <c r="U43" s="350"/>
      <c r="V43" s="351"/>
      <c r="W43" s="5" t="s">
        <v>35</v>
      </c>
      <c r="X43" s="350" t="str">
        <f>IF(入力!$G25="","",入力!$G25)</f>
        <v/>
      </c>
      <c r="Y43" s="350"/>
      <c r="Z43" s="350"/>
      <c r="AA43" s="350"/>
      <c r="AB43" s="350"/>
      <c r="AC43" s="350"/>
      <c r="AD43" s="350"/>
      <c r="AE43" s="356"/>
      <c r="AF43" s="283"/>
      <c r="AG43" s="284"/>
      <c r="AH43" s="298"/>
      <c r="AI43" s="283" t="str">
        <f t="shared" si="16"/>
        <v/>
      </c>
      <c r="AJ43" s="284" t="str">
        <f t="shared" si="16"/>
        <v/>
      </c>
      <c r="AK43" s="285" t="str">
        <f t="shared" si="16"/>
        <v/>
      </c>
      <c r="AL43" s="216" t="str">
        <f t="shared" si="17"/>
        <v/>
      </c>
      <c r="AM43" s="225" t="str">
        <f t="shared" si="18"/>
        <v/>
      </c>
      <c r="AN43" s="216" t="str">
        <f t="shared" si="19"/>
        <v/>
      </c>
      <c r="AO43" s="225" t="str">
        <f t="shared" si="20"/>
        <v/>
      </c>
      <c r="AP43" s="216" t="str">
        <f t="shared" si="21"/>
        <v/>
      </c>
      <c r="AQ43" s="228" t="str">
        <f t="shared" si="22"/>
        <v/>
      </c>
      <c r="AR43" s="338"/>
      <c r="AS43" s="341"/>
      <c r="AT43" s="341"/>
      <c r="AU43" s="360"/>
      <c r="AV43" s="363"/>
      <c r="AW43" s="341"/>
      <c r="AX43" s="341"/>
      <c r="AY43" s="341"/>
      <c r="AZ43" s="341"/>
      <c r="BA43" s="348"/>
      <c r="BB43" s="40"/>
    </row>
    <row r="44" spans="3:54" ht="9.9499999999999993" customHeight="1" x14ac:dyDescent="0.15">
      <c r="C44" s="234"/>
      <c r="D44" s="338"/>
      <c r="E44" s="341"/>
      <c r="F44" s="341"/>
      <c r="G44" s="341"/>
      <c r="H44" s="341"/>
      <c r="I44" s="341"/>
      <c r="J44" s="341"/>
      <c r="K44" s="341"/>
      <c r="L44" s="341"/>
      <c r="M44" s="348"/>
      <c r="N44" s="1"/>
      <c r="O44" s="352"/>
      <c r="P44" s="352"/>
      <c r="Q44" s="352"/>
      <c r="R44" s="352"/>
      <c r="S44" s="352"/>
      <c r="T44" s="352"/>
      <c r="U44" s="352"/>
      <c r="V44" s="353"/>
      <c r="W44" s="5"/>
      <c r="X44" s="352"/>
      <c r="Y44" s="352"/>
      <c r="Z44" s="352"/>
      <c r="AA44" s="352"/>
      <c r="AB44" s="352"/>
      <c r="AC44" s="352"/>
      <c r="AD44" s="352"/>
      <c r="AE44" s="357"/>
      <c r="AF44" s="283"/>
      <c r="AG44" s="284"/>
      <c r="AH44" s="298"/>
      <c r="AI44" s="283" t="str">
        <f t="shared" si="16"/>
        <v/>
      </c>
      <c r="AJ44" s="284" t="str">
        <f t="shared" si="16"/>
        <v/>
      </c>
      <c r="AK44" s="285" t="str">
        <f t="shared" si="16"/>
        <v/>
      </c>
      <c r="AL44" s="216" t="str">
        <f t="shared" si="17"/>
        <v/>
      </c>
      <c r="AM44" s="225" t="str">
        <f t="shared" si="18"/>
        <v/>
      </c>
      <c r="AN44" s="216" t="str">
        <f t="shared" si="19"/>
        <v/>
      </c>
      <c r="AO44" s="225" t="str">
        <f t="shared" si="20"/>
        <v/>
      </c>
      <c r="AP44" s="216" t="str">
        <f t="shared" si="21"/>
        <v/>
      </c>
      <c r="AQ44" s="228" t="str">
        <f t="shared" si="22"/>
        <v/>
      </c>
      <c r="AR44" s="338"/>
      <c r="AS44" s="341"/>
      <c r="AT44" s="341"/>
      <c r="AU44" s="360"/>
      <c r="AV44" s="363"/>
      <c r="AW44" s="341"/>
      <c r="AX44" s="341"/>
      <c r="AY44" s="341"/>
      <c r="AZ44" s="341"/>
      <c r="BA44" s="348"/>
      <c r="BB44" s="40"/>
    </row>
    <row r="45" spans="3:54" ht="9.9499999999999993" customHeight="1" x14ac:dyDescent="0.15">
      <c r="C45" s="234"/>
      <c r="D45" s="338"/>
      <c r="E45" s="341"/>
      <c r="F45" s="341"/>
      <c r="G45" s="341"/>
      <c r="H45" s="341"/>
      <c r="I45" s="341"/>
      <c r="J45" s="341"/>
      <c r="K45" s="341"/>
      <c r="L45" s="341"/>
      <c r="M45" s="348"/>
      <c r="N45" s="1"/>
      <c r="O45" s="352"/>
      <c r="P45" s="352"/>
      <c r="Q45" s="352"/>
      <c r="R45" s="352"/>
      <c r="S45" s="352"/>
      <c r="T45" s="352"/>
      <c r="U45" s="352"/>
      <c r="V45" s="353"/>
      <c r="W45" s="5"/>
      <c r="X45" s="352"/>
      <c r="Y45" s="352"/>
      <c r="Z45" s="352"/>
      <c r="AA45" s="352"/>
      <c r="AB45" s="352"/>
      <c r="AC45" s="352"/>
      <c r="AD45" s="352"/>
      <c r="AE45" s="357"/>
      <c r="AF45" s="283"/>
      <c r="AG45" s="284"/>
      <c r="AH45" s="298"/>
      <c r="AI45" s="283" t="str">
        <f t="shared" si="16"/>
        <v/>
      </c>
      <c r="AJ45" s="284" t="str">
        <f t="shared" si="16"/>
        <v/>
      </c>
      <c r="AK45" s="285" t="str">
        <f t="shared" si="16"/>
        <v/>
      </c>
      <c r="AL45" s="216" t="str">
        <f t="shared" si="17"/>
        <v/>
      </c>
      <c r="AM45" s="225" t="str">
        <f t="shared" si="18"/>
        <v/>
      </c>
      <c r="AN45" s="216" t="str">
        <f t="shared" si="19"/>
        <v/>
      </c>
      <c r="AO45" s="225" t="str">
        <f t="shared" si="20"/>
        <v/>
      </c>
      <c r="AP45" s="216" t="str">
        <f t="shared" si="21"/>
        <v/>
      </c>
      <c r="AQ45" s="228" t="str">
        <f t="shared" si="22"/>
        <v/>
      </c>
      <c r="AR45" s="338"/>
      <c r="AS45" s="341"/>
      <c r="AT45" s="341"/>
      <c r="AU45" s="360"/>
      <c r="AV45" s="363"/>
      <c r="AW45" s="341"/>
      <c r="AX45" s="341"/>
      <c r="AY45" s="341"/>
      <c r="AZ45" s="341"/>
      <c r="BA45" s="348"/>
      <c r="BB45" s="40"/>
    </row>
    <row r="46" spans="3:54" ht="9.9499999999999993" customHeight="1" thickBot="1" x14ac:dyDescent="0.2">
      <c r="C46" s="234"/>
      <c r="D46" s="339"/>
      <c r="E46" s="342"/>
      <c r="F46" s="342"/>
      <c r="G46" s="342"/>
      <c r="H46" s="342"/>
      <c r="I46" s="342"/>
      <c r="J46" s="342"/>
      <c r="K46" s="342"/>
      <c r="L46" s="342"/>
      <c r="M46" s="349"/>
      <c r="N46" s="6"/>
      <c r="O46" s="354"/>
      <c r="P46" s="354"/>
      <c r="Q46" s="354"/>
      <c r="R46" s="354"/>
      <c r="S46" s="354"/>
      <c r="T46" s="354"/>
      <c r="U46" s="354"/>
      <c r="V46" s="355"/>
      <c r="W46" s="7"/>
      <c r="X46" s="354"/>
      <c r="Y46" s="354"/>
      <c r="Z46" s="354"/>
      <c r="AA46" s="354"/>
      <c r="AB46" s="354"/>
      <c r="AC46" s="354"/>
      <c r="AD46" s="354"/>
      <c r="AE46" s="358"/>
      <c r="AF46" s="286"/>
      <c r="AG46" s="287"/>
      <c r="AH46" s="299"/>
      <c r="AI46" s="286" t="str">
        <f t="shared" si="16"/>
        <v/>
      </c>
      <c r="AJ46" s="287" t="str">
        <f t="shared" si="16"/>
        <v/>
      </c>
      <c r="AK46" s="288" t="str">
        <f t="shared" si="16"/>
        <v/>
      </c>
      <c r="AL46" s="217" t="str">
        <f t="shared" si="17"/>
        <v/>
      </c>
      <c r="AM46" s="226" t="str">
        <f t="shared" si="18"/>
        <v/>
      </c>
      <c r="AN46" s="217" t="str">
        <f t="shared" si="19"/>
        <v/>
      </c>
      <c r="AO46" s="226" t="str">
        <f t="shared" si="20"/>
        <v/>
      </c>
      <c r="AP46" s="217" t="str">
        <f t="shared" si="21"/>
        <v/>
      </c>
      <c r="AQ46" s="229" t="str">
        <f t="shared" si="22"/>
        <v/>
      </c>
      <c r="AR46" s="339"/>
      <c r="AS46" s="342"/>
      <c r="AT46" s="342"/>
      <c r="AU46" s="361"/>
      <c r="AV46" s="364"/>
      <c r="AW46" s="342"/>
      <c r="AX46" s="342"/>
      <c r="AY46" s="342"/>
      <c r="AZ46" s="342"/>
      <c r="BA46" s="349"/>
      <c r="BB46" s="43"/>
    </row>
    <row r="47" spans="3:54" ht="12.75" customHeight="1" x14ac:dyDescent="0.15">
      <c r="C47" s="234"/>
      <c r="D47" s="200" t="s">
        <v>37</v>
      </c>
      <c r="E47" s="201"/>
      <c r="F47" s="201"/>
      <c r="G47" s="201"/>
      <c r="H47" s="201"/>
      <c r="I47" s="201"/>
      <c r="J47" s="200" t="s">
        <v>97</v>
      </c>
      <c r="K47" s="201"/>
      <c r="L47" s="201"/>
      <c r="M47" s="201"/>
      <c r="N47" s="201"/>
      <c r="O47" s="201"/>
      <c r="P47" s="201"/>
      <c r="Q47" s="201"/>
      <c r="R47" s="202"/>
      <c r="S47" s="200" t="s">
        <v>36</v>
      </c>
      <c r="T47" s="201"/>
      <c r="U47" s="201"/>
      <c r="V47" s="201"/>
      <c r="W47" s="201"/>
      <c r="X47" s="201"/>
      <c r="Y47" s="202"/>
      <c r="Z47" s="44"/>
      <c r="AA47" s="45"/>
      <c r="AI47" s="46"/>
      <c r="AL47" s="46"/>
      <c r="AM47" s="46"/>
      <c r="AN47" s="46"/>
      <c r="AO47" s="46"/>
      <c r="AP47" s="253" t="s">
        <v>38</v>
      </c>
      <c r="AQ47" s="256" t="s">
        <v>86</v>
      </c>
      <c r="AR47" s="257"/>
      <c r="AS47" s="257"/>
      <c r="AT47" s="258"/>
      <c r="AU47" s="249" t="s">
        <v>87</v>
      </c>
      <c r="AV47" s="250"/>
      <c r="AW47" s="250"/>
      <c r="AX47" s="250"/>
      <c r="AY47" s="251"/>
      <c r="AZ47" s="250"/>
      <c r="BA47" s="252"/>
    </row>
    <row r="48" spans="3:54" ht="9.9499999999999993" customHeight="1" x14ac:dyDescent="0.15">
      <c r="C48" s="234"/>
      <c r="D48" s="308" t="s">
        <v>39</v>
      </c>
      <c r="E48" s="309"/>
      <c r="F48" s="311" t="s">
        <v>40</v>
      </c>
      <c r="G48" s="309"/>
      <c r="H48" s="277" t="s">
        <v>41</v>
      </c>
      <c r="I48" s="278"/>
      <c r="J48" s="281" t="str">
        <f>IF(入力!P25="","",IF((VALUE(TEXT(入力!P25,"yyyymmdd"))-20190501)&gt;=0,"令和",IF((VALUE(TEXT(入力!P25,"yyyymmdd"))-19890108)&gt;=0,"平成","昭和")))</f>
        <v/>
      </c>
      <c r="K48" s="218" t="str">
        <f t="shared" ref="J48:L52" si="23">IF($B48="","",IF((VALUE(TEXT($B48,"yyyymmdd"))-20190501)&gt;=0,"9 ： 令和",IF((VALUE(TEXT($B48,"yyyymmdd"))-19890108)&gt;=0,"7 ： 平成","5 ： 昭和")))</f>
        <v/>
      </c>
      <c r="L48" s="282" t="str">
        <f t="shared" si="23"/>
        <v/>
      </c>
      <c r="M48" s="215" t="str">
        <f>IF(入力!P25="","",IF((VALUE(TEXT(入力!P25,"yyyymmdd"))-20181001)&lt;0,"×",IF((VALUE(TEXT(入力!P25,"yyyymmdd")))&lt;20190501,LEFT(TEXT(入力!P25,"yyyymmdd")-19880000,1),IF((TEXT(入力!P25,"yyyymmdd")-20180000)&lt;100000,0,LEFT(TEXT(入力!P25,"yyyymmdd")-20180000,1)))))</f>
        <v/>
      </c>
      <c r="N48" s="224" t="str">
        <f>IF(入力!P25="","",IF((VALUE(TEXT(入力!P25,"yyyymmdd"))-20181001)&lt;0,"×",IF((VALUE(TEXT(入力!P25,"yyyymmdd")))&lt;20190501,MID(TEXT(入力!P25,"yyyymmdd")-19880000,2,1),IF((TEXT(入力!P25,"yyyymmdd")-20180000)&lt;100000,LEFT(TEXT(入力!P25,"yyyymmdd")-20180000,1),MID(TEXT(入力!P25,"yyyymmdd")-20180000,2,1)))))</f>
        <v/>
      </c>
      <c r="O48" s="215" t="str">
        <f>IF(入力!P25="","",IF((VALUE(TEXT(入力!P25,"yyyymmdd"))-20181001)&lt;0,"×",IF((VALUE(TEXT(入力!P25,"yyyymmdd")))&lt;20190501,MID(TEXT(入力!P25,"yyyymmdd")-19880000,3,1),IF((TEXT(入力!P25,"yyyymmdd")-20180000)&lt;100000,MID(TEXT(入力!P25,"yyyymmdd")-20180000,2,1),MID(TEXT(入力!P25,"yyyymmdd")-20180000,3,1)))))</f>
        <v/>
      </c>
      <c r="P48" s="224" t="str">
        <f>IF(入力!P25="","",IF((VALUE(TEXT(入力!P25,"yyyymmdd"))-20181001)&lt;0,"×",IF((VALUE(TEXT(入力!P25,"yyyymmdd")))&lt;20190501,MID(TEXT(入力!P25,"yyyymmdd")-19880000,4,1),IF((TEXT(入力!P25,"yyyymmdd")-20180000)&lt;100000,MID(TEXT(入力!P25,"yyyymmdd")-20180000,3,1),MID(TEXT(入力!P25,"yyyymmdd")-20180000,4,1)))))</f>
        <v/>
      </c>
      <c r="Q48" s="215" t="str">
        <f>IF(入力!P25="","",IF((VALUE(TEXT(入力!P25,"yyyymmdd"))-20181001)&lt;0,"×",IF((VALUE(TEXT(入力!P25,"yyyymmdd")))&lt;20190501,MID(TEXT(入力!P25,"yyyymmdd")-19880000,5,1),IF((TEXT(入力!P25,"yyyymmdd")-20180000)&lt;100000,MID(TEXT(入力!P25,"yyyymmdd")-20180000,4,1),MID(TEXT(入力!P25,"yyyymmdd")-20180000,5,1)))))</f>
        <v/>
      </c>
      <c r="R48" s="227" t="str">
        <f>IF(入力!P25="","",IF((VALUE(TEXT(入力!P25,"yyyymmdd"))-20181001)&lt;0,"×",IF((VALUE(TEXT(入力!P25,"yyyymmdd")))&lt;20190501,RIGHT(TEXT(入力!P25,"yyyymmdd")-19880000,1),RIGHT(TEXT(入力!P25,"yyyymmdd")-20180000,1))))</f>
        <v/>
      </c>
      <c r="S48" s="236" t="str">
        <f>IF(入力!Q25="","",LEFT(RIGHT(CONCATENATE(" ",入力!Q25),3),1))</f>
        <v/>
      </c>
      <c r="T48" s="239" t="str">
        <f>IF(入力!Q25="","",MID(RIGHT(CONCATENATE(" ",入力!Q25),3),2,1))</f>
        <v/>
      </c>
      <c r="U48" s="224" t="str">
        <f>IF(入力!Q25="","",RIGHT(RIGHT(CONCATENATE(" ",入力!Q25),3),1))</f>
        <v/>
      </c>
      <c r="V48" s="215">
        <v>0</v>
      </c>
      <c r="W48" s="239">
        <v>0</v>
      </c>
      <c r="X48" s="259">
        <v>0</v>
      </c>
      <c r="Y48" s="93"/>
      <c r="Z48" s="243"/>
      <c r="AA48" s="244"/>
      <c r="AB48" s="47"/>
      <c r="AC48" s="48"/>
      <c r="AD48" s="48"/>
      <c r="AE48" s="48"/>
      <c r="AF48" s="48"/>
      <c r="AG48" s="48"/>
      <c r="AH48" s="245"/>
      <c r="AI48" s="245"/>
      <c r="AJ48" s="48"/>
      <c r="AK48" s="48"/>
      <c r="AL48" s="262"/>
      <c r="AM48" s="262"/>
      <c r="AN48" s="47"/>
      <c r="AO48" s="47"/>
      <c r="AP48" s="254"/>
      <c r="AQ48" s="263"/>
      <c r="AR48" s="264"/>
      <c r="AS48" s="264"/>
      <c r="AT48" s="265"/>
      <c r="AU48" s="90"/>
      <c r="AV48" s="49"/>
      <c r="AW48" s="50"/>
      <c r="AX48" s="49"/>
      <c r="AY48" s="50"/>
      <c r="AZ48" s="49"/>
      <c r="BA48" s="51"/>
    </row>
    <row r="49" spans="3:54" ht="9.9499999999999993" customHeight="1" x14ac:dyDescent="0.15">
      <c r="C49" s="234"/>
      <c r="D49" s="243"/>
      <c r="E49" s="310"/>
      <c r="F49" s="312"/>
      <c r="G49" s="310"/>
      <c r="H49" s="279"/>
      <c r="I49" s="280"/>
      <c r="J49" s="283" t="str">
        <f t="shared" si="23"/>
        <v/>
      </c>
      <c r="K49" s="284" t="str">
        <f t="shared" si="23"/>
        <v/>
      </c>
      <c r="L49" s="285" t="str">
        <f t="shared" si="23"/>
        <v/>
      </c>
      <c r="M49" s="216" t="str">
        <f>IF($B49="","",IF((VALUE(TEXT($B49,"yyyymmdd"))-20181001)&lt;0,"×",IF((TEXT($B49,"yyyymmdd")-20180000)&lt;100000,0,LEFT(TEXT($B49,"yyyymmdd")-20180000,1))))</f>
        <v/>
      </c>
      <c r="N49" s="225" t="str">
        <f>IF($B49="","",IF((VALUE(TEXT($B49,"yyyymmdd"))-20181001)&lt;0,"×",IF((TEXT($B49,"yyyymmdd")-20180000)&lt;100000,LEFT(TEXT($B49,"yyyymmdd")-20180000,1),MID(TEXT($B49,"yyyymmdd")-20180000,2,1))))</f>
        <v/>
      </c>
      <c r="O49" s="216" t="str">
        <f>IF($B49="","",IF((VALUE(TEXT($B49,"yyyymmdd"))-20181001)&lt;0,"×",IF((TEXT($B49,"yyyymmdd")-20180000)&lt;100000,MID(TEXT($B49,"yyyymmdd")-20180000,2,1),MID(TEXT($B49,"yyyymmdd")-20180000,3,1))))</f>
        <v/>
      </c>
      <c r="P49" s="225" t="str">
        <f>IF($B49="","",IF((VALUE(TEXT($B49,"yyyymmdd"))-20181001)&lt;0,"×",IF((TEXT($B49,"yyyymmdd")-20180000)&lt;100000,MID(TEXT($B49,"yyyymmdd")-20180000,3,1),MID(TEXT($B49,"yyyymmdd")-20180000,4,1))))</f>
        <v/>
      </c>
      <c r="Q49" s="216" t="str">
        <f>IF($B49="","",IF((VALUE(TEXT($B49,"yyyymmdd"))-20181001)&lt;0,"×",IF((TEXT($B49,"yyyymmdd")-20180000)&lt;100000,MID(TEXT($B49,"yyyymmdd")-20180000,4,1),MID(TEXT($B49,"yyyymmdd")-20180000,5,1))))</f>
        <v/>
      </c>
      <c r="R49" s="228"/>
      <c r="S49" s="237"/>
      <c r="T49" s="240"/>
      <c r="U49" s="225"/>
      <c r="V49" s="216"/>
      <c r="W49" s="240"/>
      <c r="X49" s="260"/>
      <c r="Y49" s="94"/>
      <c r="Z49" s="243"/>
      <c r="AA49" s="244"/>
      <c r="AB49" s="48"/>
      <c r="AC49" s="48"/>
      <c r="AD49" s="48"/>
      <c r="AE49" s="48"/>
      <c r="AF49" s="48"/>
      <c r="AG49" s="48"/>
      <c r="AH49" s="48"/>
      <c r="AI49" s="47"/>
      <c r="AJ49" s="48"/>
      <c r="AK49" s="48"/>
      <c r="AL49" s="262"/>
      <c r="AM49" s="262"/>
      <c r="AN49" s="47"/>
      <c r="AO49" s="47"/>
      <c r="AP49" s="254"/>
      <c r="AQ49" s="266"/>
      <c r="AR49" s="267"/>
      <c r="AS49" s="267"/>
      <c r="AT49" s="268"/>
      <c r="AU49" s="91"/>
      <c r="AV49" s="52"/>
      <c r="AW49" s="53"/>
      <c r="AX49" s="52"/>
      <c r="AY49" s="53"/>
      <c r="AZ49" s="52"/>
      <c r="BA49" s="54"/>
    </row>
    <row r="50" spans="3:54" ht="9.9499999999999993" customHeight="1" x14ac:dyDescent="0.15">
      <c r="C50" s="234"/>
      <c r="D50" s="243"/>
      <c r="E50" s="310"/>
      <c r="F50" s="312"/>
      <c r="G50" s="310"/>
      <c r="H50" s="279"/>
      <c r="I50" s="280"/>
      <c r="J50" s="283" t="str">
        <f t="shared" si="23"/>
        <v/>
      </c>
      <c r="K50" s="284" t="str">
        <f t="shared" si="23"/>
        <v/>
      </c>
      <c r="L50" s="285" t="str">
        <f t="shared" si="23"/>
        <v/>
      </c>
      <c r="M50" s="216" t="str">
        <f>IF($B50="","",IF((VALUE(TEXT($B50,"yyyymmdd"))-20181001)&lt;0,"×",IF((TEXT($B50,"yyyymmdd")-20180000)&lt;100000,0,LEFT(TEXT($B50,"yyyymmdd")-20180000,1))))</f>
        <v/>
      </c>
      <c r="N50" s="225" t="str">
        <f>IF($B50="","",IF((VALUE(TEXT($B50,"yyyymmdd"))-20181001)&lt;0,"×",IF((TEXT($B50,"yyyymmdd")-20180000)&lt;100000,LEFT(TEXT($B50,"yyyymmdd")-20180000,1),MID(TEXT($B50,"yyyymmdd")-20180000,2,1))))</f>
        <v/>
      </c>
      <c r="O50" s="216" t="str">
        <f>IF($B50="","",IF((VALUE(TEXT($B50,"yyyymmdd"))-20181001)&lt;0,"×",IF((TEXT($B50,"yyyymmdd")-20180000)&lt;100000,MID(TEXT($B50,"yyyymmdd")-20180000,2,1),MID(TEXT($B50,"yyyymmdd")-20180000,3,1))))</f>
        <v/>
      </c>
      <c r="P50" s="225" t="str">
        <f>IF($B50="","",IF((VALUE(TEXT($B50,"yyyymmdd"))-20181001)&lt;0,"×",IF((TEXT($B50,"yyyymmdd")-20180000)&lt;100000,MID(TEXT($B50,"yyyymmdd")-20180000,3,1),MID(TEXT($B50,"yyyymmdd")-20180000,4,1))))</f>
        <v/>
      </c>
      <c r="Q50" s="216" t="str">
        <f>IF($B50="","",IF((VALUE(TEXT($B50,"yyyymmdd"))-20181001)&lt;0,"×",IF((TEXT($B50,"yyyymmdd")-20180000)&lt;100000,MID(TEXT($B50,"yyyymmdd")-20180000,4,1),MID(TEXT($B50,"yyyymmdd")-20180000,5,1))))</f>
        <v/>
      </c>
      <c r="R50" s="228"/>
      <c r="S50" s="237"/>
      <c r="T50" s="240"/>
      <c r="U50" s="225"/>
      <c r="V50" s="216"/>
      <c r="W50" s="240"/>
      <c r="X50" s="260"/>
      <c r="Y50" s="94"/>
      <c r="Z50" s="243"/>
      <c r="AA50" s="244"/>
      <c r="AB50" s="48"/>
      <c r="AC50" s="48"/>
      <c r="AD50" s="48"/>
      <c r="AE50" s="48"/>
      <c r="AF50" s="48"/>
      <c r="AG50" s="48"/>
      <c r="AH50" s="48"/>
      <c r="AI50" s="47"/>
      <c r="AJ50" s="48"/>
      <c r="AK50" s="48"/>
      <c r="AL50" s="47"/>
      <c r="AM50" s="47"/>
      <c r="AN50" s="47"/>
      <c r="AO50" s="47"/>
      <c r="AP50" s="254"/>
      <c r="AQ50" s="266"/>
      <c r="AR50" s="267"/>
      <c r="AS50" s="267"/>
      <c r="AT50" s="268"/>
      <c r="AU50" s="91"/>
      <c r="AV50" s="52"/>
      <c r="AW50" s="53"/>
      <c r="AX50" s="52"/>
      <c r="AY50" s="53"/>
      <c r="AZ50" s="52"/>
      <c r="BA50" s="54"/>
    </row>
    <row r="51" spans="3:54" ht="9.9499999999999993" customHeight="1" x14ac:dyDescent="0.15">
      <c r="C51" s="234"/>
      <c r="D51" s="300" t="s">
        <v>82</v>
      </c>
      <c r="E51" s="301"/>
      <c r="F51" s="304" t="s">
        <v>83</v>
      </c>
      <c r="G51" s="301"/>
      <c r="H51" s="304" t="s">
        <v>84</v>
      </c>
      <c r="I51" s="306"/>
      <c r="J51" s="283" t="str">
        <f t="shared" si="23"/>
        <v/>
      </c>
      <c r="K51" s="284" t="str">
        <f t="shared" si="23"/>
        <v/>
      </c>
      <c r="L51" s="285" t="str">
        <f t="shared" si="23"/>
        <v/>
      </c>
      <c r="M51" s="216" t="str">
        <f>IF($B51="","",IF((VALUE(TEXT($B51,"yyyymmdd"))-20181001)&lt;0,"×",IF((TEXT($B51,"yyyymmdd")-20180000)&lt;100000,0,LEFT(TEXT($B51,"yyyymmdd")-20180000,1))))</f>
        <v/>
      </c>
      <c r="N51" s="225" t="str">
        <f>IF($B51="","",IF((VALUE(TEXT($B51,"yyyymmdd"))-20181001)&lt;0,"×",IF((TEXT($B51,"yyyymmdd")-20180000)&lt;100000,LEFT(TEXT($B51,"yyyymmdd")-20180000,1),MID(TEXT($B51,"yyyymmdd")-20180000,2,1))))</f>
        <v/>
      </c>
      <c r="O51" s="216" t="str">
        <f>IF($B51="","",IF((VALUE(TEXT($B51,"yyyymmdd"))-20181001)&lt;0,"×",IF((TEXT($B51,"yyyymmdd")-20180000)&lt;100000,MID(TEXT($B51,"yyyymmdd")-20180000,2,1),MID(TEXT($B51,"yyyymmdd")-20180000,3,1))))</f>
        <v/>
      </c>
      <c r="P51" s="225" t="str">
        <f>IF($B51="","",IF((VALUE(TEXT($B51,"yyyymmdd"))-20181001)&lt;0,"×",IF((TEXT($B51,"yyyymmdd")-20180000)&lt;100000,MID(TEXT($B51,"yyyymmdd")-20180000,3,1),MID(TEXT($B51,"yyyymmdd")-20180000,4,1))))</f>
        <v/>
      </c>
      <c r="Q51" s="216" t="str">
        <f>IF($B51="","",IF((VALUE(TEXT($B51,"yyyymmdd"))-20181001)&lt;0,"×",IF((TEXT($B51,"yyyymmdd")-20180000)&lt;100000,MID(TEXT($B51,"yyyymmdd")-20180000,4,1),MID(TEXT($B51,"yyyymmdd")-20180000,5,1))))</f>
        <v/>
      </c>
      <c r="R51" s="228"/>
      <c r="S51" s="237"/>
      <c r="T51" s="240"/>
      <c r="U51" s="225"/>
      <c r="V51" s="216"/>
      <c r="W51" s="240"/>
      <c r="X51" s="260"/>
      <c r="Y51" s="272" t="s">
        <v>42</v>
      </c>
      <c r="Z51" s="246"/>
      <c r="AA51" s="247"/>
      <c r="AB51" s="48"/>
      <c r="AC51" s="48"/>
      <c r="AD51" s="48"/>
      <c r="AE51" s="48"/>
      <c r="AF51" s="48"/>
      <c r="AG51" s="48"/>
      <c r="AH51" s="55"/>
      <c r="AI51" s="55"/>
      <c r="AJ51" s="48"/>
      <c r="AK51" s="48"/>
      <c r="AL51" s="55"/>
      <c r="AM51" s="55"/>
      <c r="AN51" s="55"/>
      <c r="AO51" s="55"/>
      <c r="AP51" s="254"/>
      <c r="AQ51" s="266"/>
      <c r="AR51" s="267"/>
      <c r="AS51" s="267"/>
      <c r="AT51" s="268"/>
      <c r="AU51" s="56"/>
      <c r="AV51" s="57"/>
      <c r="AW51" s="58"/>
      <c r="AX51" s="57"/>
      <c r="AY51" s="58"/>
      <c r="AZ51" s="57"/>
      <c r="BA51" s="54"/>
    </row>
    <row r="52" spans="3:54" ht="9.9499999999999993" customHeight="1" thickBot="1" x14ac:dyDescent="0.2">
      <c r="C52" s="235"/>
      <c r="D52" s="302"/>
      <c r="E52" s="303"/>
      <c r="F52" s="305"/>
      <c r="G52" s="303"/>
      <c r="H52" s="305"/>
      <c r="I52" s="307"/>
      <c r="J52" s="286" t="str">
        <f t="shared" si="23"/>
        <v/>
      </c>
      <c r="K52" s="287" t="str">
        <f t="shared" si="23"/>
        <v/>
      </c>
      <c r="L52" s="288" t="str">
        <f t="shared" si="23"/>
        <v/>
      </c>
      <c r="M52" s="217" t="str">
        <f>IF($B52="","",IF((VALUE(TEXT($B52,"yyyymmdd"))-20181001)&lt;0,"×",IF((TEXT($B52,"yyyymmdd")-20180000)&lt;100000,0,LEFT(TEXT($B52,"yyyymmdd")-20180000,1))))</f>
        <v/>
      </c>
      <c r="N52" s="226" t="str">
        <f>IF($B52="","",IF((VALUE(TEXT($B52,"yyyymmdd"))-20181001)&lt;0,"×",IF((TEXT($B52,"yyyymmdd")-20180000)&lt;100000,LEFT(TEXT($B52,"yyyymmdd")-20180000,1),MID(TEXT($B52,"yyyymmdd")-20180000,2,1))))</f>
        <v/>
      </c>
      <c r="O52" s="217" t="str">
        <f>IF($B52="","",IF((VALUE(TEXT($B52,"yyyymmdd"))-20181001)&lt;0,"×",IF((TEXT($B52,"yyyymmdd")-20180000)&lt;100000,MID(TEXT($B52,"yyyymmdd")-20180000,2,1),MID(TEXT($B52,"yyyymmdd")-20180000,3,1))))</f>
        <v/>
      </c>
      <c r="P52" s="226" t="str">
        <f>IF($B52="","",IF((VALUE(TEXT($B52,"yyyymmdd"))-20181001)&lt;0,"×",IF((TEXT($B52,"yyyymmdd")-20180000)&lt;100000,MID(TEXT($B52,"yyyymmdd")-20180000,3,1),MID(TEXT($B52,"yyyymmdd")-20180000,4,1))))</f>
        <v/>
      </c>
      <c r="Q52" s="217" t="str">
        <f>IF($B52="","",IF((VALUE(TEXT($B52,"yyyymmdd"))-20181001)&lt;0,"×",IF((TEXT($B52,"yyyymmdd")-20180000)&lt;100000,MID(TEXT($B52,"yyyymmdd")-20180000,4,1),MID(TEXT($B52,"yyyymmdd")-20180000,5,1))))</f>
        <v/>
      </c>
      <c r="R52" s="229"/>
      <c r="S52" s="238"/>
      <c r="T52" s="241"/>
      <c r="U52" s="226"/>
      <c r="V52" s="217"/>
      <c r="W52" s="241"/>
      <c r="X52" s="261"/>
      <c r="Y52" s="273"/>
      <c r="Z52" s="248"/>
      <c r="AA52" s="247"/>
      <c r="AB52" s="48"/>
      <c r="AC52" s="48"/>
      <c r="AD52" s="48"/>
      <c r="AE52" s="48"/>
      <c r="AF52" s="48"/>
      <c r="AG52" s="48"/>
      <c r="AH52" s="55"/>
      <c r="AI52" s="55"/>
      <c r="AJ52" s="48"/>
      <c r="AK52" s="48"/>
      <c r="AL52" s="55"/>
      <c r="AM52" s="55"/>
      <c r="AN52" s="55"/>
      <c r="AO52" s="55"/>
      <c r="AP52" s="255"/>
      <c r="AQ52" s="269"/>
      <c r="AR52" s="270"/>
      <c r="AS52" s="270"/>
      <c r="AT52" s="271"/>
      <c r="AU52" s="59"/>
      <c r="AV52" s="60"/>
      <c r="AW52" s="61"/>
      <c r="AX52" s="60"/>
      <c r="AY52" s="61"/>
      <c r="AZ52" s="60"/>
      <c r="BA52" s="62"/>
    </row>
    <row r="53" spans="3:54" ht="5.0999999999999996" customHeight="1" thickBot="1" x14ac:dyDescent="0.2">
      <c r="C53" s="63"/>
      <c r="D53" s="64"/>
      <c r="E53" s="64"/>
      <c r="F53" s="64"/>
      <c r="G53" s="65"/>
      <c r="H53" s="66"/>
      <c r="I53" s="67"/>
      <c r="J53" s="67"/>
      <c r="K53" s="68"/>
      <c r="L53" s="68"/>
      <c r="M53" s="65"/>
      <c r="N53" s="65"/>
      <c r="O53" s="65"/>
      <c r="P53" s="65"/>
      <c r="Q53" s="65"/>
      <c r="R53" s="65"/>
      <c r="S53" s="69"/>
      <c r="T53" s="70"/>
      <c r="U53" s="70"/>
      <c r="V53" s="70"/>
      <c r="W53" s="70"/>
      <c r="X53" s="70"/>
      <c r="Y53" s="70"/>
      <c r="Z53" s="70"/>
      <c r="AA53" s="70"/>
      <c r="AB53" s="71"/>
      <c r="AC53" s="71"/>
      <c r="AD53" s="71"/>
      <c r="AE53" s="71"/>
      <c r="AF53" s="71"/>
      <c r="AG53" s="71"/>
      <c r="AH53" s="72"/>
      <c r="AI53" s="72"/>
      <c r="AJ53" s="72"/>
      <c r="AK53" s="72"/>
      <c r="AL53" s="72"/>
      <c r="AM53" s="72"/>
      <c r="AN53" s="73"/>
      <c r="AO53" s="74"/>
      <c r="AP53" s="74"/>
      <c r="AQ53" s="74"/>
      <c r="AR53" s="74"/>
      <c r="AS53" s="74"/>
      <c r="AT53" s="74"/>
      <c r="AU53" s="72"/>
      <c r="AV53" s="75"/>
      <c r="AW53" s="75"/>
      <c r="AX53" s="75"/>
      <c r="AY53" s="75"/>
      <c r="AZ53" s="75"/>
      <c r="BA53" s="75"/>
    </row>
    <row r="54" spans="3:54" ht="12.75" customHeight="1" x14ac:dyDescent="0.15">
      <c r="C54" s="32" t="s">
        <v>85</v>
      </c>
      <c r="D54" s="230" t="s">
        <v>28</v>
      </c>
      <c r="E54" s="231"/>
      <c r="F54" s="231"/>
      <c r="G54" s="231"/>
      <c r="H54" s="231"/>
      <c r="I54" s="231"/>
      <c r="J54" s="231"/>
      <c r="K54" s="231"/>
      <c r="L54" s="231"/>
      <c r="M54" s="232"/>
      <c r="N54" s="200" t="s">
        <v>29</v>
      </c>
      <c r="O54" s="201"/>
      <c r="P54" s="201"/>
      <c r="Q54" s="201"/>
      <c r="R54" s="201"/>
      <c r="S54" s="201"/>
      <c r="T54" s="201"/>
      <c r="U54" s="201"/>
      <c r="V54" s="201"/>
      <c r="W54" s="201"/>
      <c r="X54" s="201"/>
      <c r="Y54" s="201"/>
      <c r="Z54" s="201"/>
      <c r="AA54" s="201"/>
      <c r="AB54" s="201"/>
      <c r="AC54" s="201"/>
      <c r="AD54" s="201"/>
      <c r="AE54" s="202"/>
      <c r="AF54" s="313" t="s">
        <v>31</v>
      </c>
      <c r="AG54" s="314"/>
      <c r="AH54" s="315"/>
      <c r="AI54" s="200" t="s">
        <v>30</v>
      </c>
      <c r="AJ54" s="201"/>
      <c r="AK54" s="201"/>
      <c r="AL54" s="201"/>
      <c r="AM54" s="201"/>
      <c r="AN54" s="201"/>
      <c r="AO54" s="201"/>
      <c r="AP54" s="201"/>
      <c r="AQ54" s="202"/>
      <c r="AR54" s="230" t="s">
        <v>32</v>
      </c>
      <c r="AS54" s="231"/>
      <c r="AT54" s="231"/>
      <c r="AU54" s="231"/>
      <c r="AV54" s="231"/>
      <c r="AW54" s="231"/>
      <c r="AX54" s="231"/>
      <c r="AY54" s="231"/>
      <c r="AZ54" s="231"/>
      <c r="BA54" s="232"/>
      <c r="BB54" s="33"/>
    </row>
    <row r="55" spans="3:54" ht="9.9499999999999993" customHeight="1" x14ac:dyDescent="0.15">
      <c r="C55" s="233">
        <v>12</v>
      </c>
      <c r="D55" s="337" t="str">
        <f>IF(入力!$E26="","",LEFT(RIGHT(CONCATENATE("          ",入力!$E26),10),1))</f>
        <v/>
      </c>
      <c r="E55" s="340" t="str">
        <f>IF(入力!$E26="","",MID(RIGHT(CONCATENATE("          ",入力!$E26),10),2,1))</f>
        <v/>
      </c>
      <c r="F55" s="340" t="str">
        <f>IF(入力!$E26="","",MID(RIGHT(CONCATENATE("          ",入力!$E26),10),3,1))</f>
        <v/>
      </c>
      <c r="G55" s="340" t="str">
        <f>IF(入力!$E26="","",MID(RIGHT(CONCATENATE("          ",入力!$E26),10),4,1))</f>
        <v/>
      </c>
      <c r="H55" s="340" t="str">
        <f>IF(入力!$E26="","",MID(RIGHT(CONCATENATE("          ",入力!$E26),10),5,1))</f>
        <v/>
      </c>
      <c r="I55" s="340" t="str">
        <f>IF(入力!$E26="","",MID(RIGHT(CONCATENATE("          ",入力!$E26),10),6,1))</f>
        <v/>
      </c>
      <c r="J55" s="340" t="str">
        <f>IF(入力!$E26="","",MID(RIGHT(CONCATENATE("          ",入力!$E26),10),7,1))</f>
        <v/>
      </c>
      <c r="K55" s="340" t="str">
        <f>IF(入力!$E26="","",MID(RIGHT(CONCATENATE("          ",入力!$E26),10),8,1))</f>
        <v/>
      </c>
      <c r="L55" s="340" t="str">
        <f>IF(入力!$E26="","",MID(RIGHT(CONCATENATE("          ",入力!$E26),10),9,1))</f>
        <v/>
      </c>
      <c r="M55" s="347" t="str">
        <f>IF(入力!$E26="","",RIGHT(RIGHT(CONCATENATE("          ",入力!$E26),10),1))</f>
        <v/>
      </c>
      <c r="N55" s="1" t="s">
        <v>33</v>
      </c>
      <c r="O55" s="343" t="str">
        <f>IF(入力!$H26="","",入力!$H26)</f>
        <v/>
      </c>
      <c r="P55" s="343"/>
      <c r="Q55" s="343"/>
      <c r="R55" s="343"/>
      <c r="S55" s="343"/>
      <c r="T55" s="343"/>
      <c r="U55" s="343"/>
      <c r="V55" s="365"/>
      <c r="W55" s="2"/>
      <c r="X55" s="343" t="str">
        <f>IF(入力!$I26="","",入力!$I26)</f>
        <v/>
      </c>
      <c r="Y55" s="343"/>
      <c r="Z55" s="343"/>
      <c r="AA55" s="343"/>
      <c r="AB55" s="343"/>
      <c r="AC55" s="343"/>
      <c r="AD55" s="343"/>
      <c r="AE55" s="344"/>
      <c r="AF55" s="281" t="str">
        <f>IF(入力!J26="","",IF(入力!J26="男","5 ：男",IF(入力!J26="女","6 ：女","error")))</f>
        <v/>
      </c>
      <c r="AG55" s="218"/>
      <c r="AH55" s="222"/>
      <c r="AI55" s="281" t="str">
        <f>IF(入力!K26="","",IF((VALUE(TEXT(入力!K26,"yyyymmdd"))-20190501)&gt;=0,"令和",IF((VALUE(TEXT(入力!K26,"yyyymmdd"))-19890108)&gt;=0,"平成","昭和")))</f>
        <v/>
      </c>
      <c r="AJ55" s="218" t="str">
        <f t="shared" ref="AI55:AK60" si="24">IF($B55="","",IF((VALUE(TEXT($B55,"yyyymmdd"))-20190501)&gt;=0,"9 ： 令和",IF((VALUE(TEXT($B55,"yyyymmdd"))-19890108)&gt;=0,"7 ： 平成","5 ： 昭和")))</f>
        <v/>
      </c>
      <c r="AK55" s="282" t="str">
        <f t="shared" si="24"/>
        <v/>
      </c>
      <c r="AL55" s="215" t="str">
        <f>IF(入力!K26="","",IF((VALUE(TEXT(入力!K26,"yyyymmdd"))-20190501)&lt;0,LEFT(IF((VALUE(TEXT(入力!K26,"yyyymmdd"))-19890108)&gt;=0,RIGHT(CONCATENATE("0",TEXT(入力!K26,"yyyymmdd")-19880000),6),TEXT(入力!K26,"yyyymmdd")-19250000),1),IF((TEXT(入力!K26,"yyyymmdd")-20180000)&lt;100000,0,LEFT(TEXT(入力!K26,"yyyymmdd")-20180000,1))))</f>
        <v/>
      </c>
      <c r="AM55" s="224" t="str">
        <f>IF(入力!K26="","",IF((VALUE(TEXT(入力!K26,"yyyymmdd"))-20190501)&lt;0,MID(IF((VALUE(TEXT(入力!K26,"yyyymmdd"))-19890108)&gt;=0,RIGHT(CONCATENATE("0",TEXT(入力!K26,"yyyymmdd")-19880000),6),TEXT(入力!K26,"yyyymmdd")-19250000),2,1),IF((TEXT(入力!K26,"yyyymmdd")-20180000)&lt;100000,LEFT(TEXT(入力!K26,"yyyymmdd")-20180000,1),MID(TEXT(入力!K26,"yyyymmdd")-20180000,2,1))))</f>
        <v/>
      </c>
      <c r="AN55" s="215" t="str">
        <f>IF(入力!K26="","",IF((VALUE(TEXT(入力!K26,"yyyymmdd"))-20190501)&lt;0,MID(IF((VALUE(TEXT(入力!K26,"yyyymmdd"))-19890108)&gt;=0,RIGHT(CONCATENATE("0",TEXT(入力!K26,"yyyymmdd")-19880000),6),TEXT(入力!K26,"yyyymmdd")-19250000),3,1),IF((TEXT(入力!K26,"yyyymmdd")-20180000)&lt;100000,MID(TEXT(入力!K26,"yyyymmdd")-20180000,2,1),MID(TEXT(入力!K26,"yyyymmdd")-20180000,3,1))))</f>
        <v/>
      </c>
      <c r="AO55" s="224" t="str">
        <f>IF(入力!K26="","",IF((VALUE(TEXT(入力!K26,"yyyymmdd"))-20190501)&lt;0,MID(IF((VALUE(TEXT(入力!K26,"yyyymmdd"))-19890108)&gt;=0,RIGHT(CONCATENATE("0",TEXT(入力!K26,"yyyymmdd")-19880000),6),TEXT(入力!K26,"yyyymmdd")-19250000),4,1),IF((TEXT(入力!K26,"yyyymmdd")-20180000)&lt;100000,MID(TEXT(入力!K26,"yyyymmdd")-20180000,3,1),MID(TEXT(入力!K26,"yyyymmdd")-20180000,4,1))))</f>
        <v/>
      </c>
      <c r="AP55" s="215" t="str">
        <f>IF(入力!K26="","",IF((VALUE(TEXT(入力!K26,"yyyymmdd"))-20190501)&lt;0,MID(IF((VALUE(TEXT(入力!K26,"yyyymmdd"))-19890108)&gt;=0,RIGHT(CONCATENATE("0",TEXT(入力!K26,"yyyymmdd")-19880000),6),TEXT(入力!K26,"yyyymmdd")-19250000),5,1),IF((TEXT(入力!K26,"yyyymmdd")-20180000)&lt;100000,MID(TEXT(入力!K26,"yyyymmdd")-20180000,4,1),MID(TEXT(入力!K26,"yyyymmdd")-20180000,5,1))))</f>
        <v/>
      </c>
      <c r="AQ55" s="227" t="str">
        <f>IF(入力!K26="","",IF((VALUE(TEXT(入力!K26,"yyyymmdd"))-20190501)&lt;0,RIGHT(IF((VALUE(TEXT(入力!K26,"yyyymmdd"))-19890108)&gt;=0,RIGHT(CONCATENATE("0",TEXT(入力!K26,"yyyymmdd")-19880000),6),TEXT(入力!K26,"yyyymmdd")-19250000),1),RIGHT(TEXT(入力!K26,"yyyymmdd")-20180000,1)))</f>
        <v/>
      </c>
      <c r="AR55" s="337" t="str">
        <f>IF(入力!$L26="","",LEFT(入力!$L26,1))</f>
        <v/>
      </c>
      <c r="AS55" s="340" t="str">
        <f>IF(入力!$L26="","",MID(入力!$L26,2,1))</f>
        <v/>
      </c>
      <c r="AT55" s="340" t="str">
        <f>IF(入力!$L26="","",MID(入力!$L26,3,1))</f>
        <v/>
      </c>
      <c r="AU55" s="359" t="str">
        <f>IF(入力!$L26="","",RIGHT(入力!$L26,1))</f>
        <v/>
      </c>
      <c r="AV55" s="362" t="str">
        <f>IF(入力!$N26="","",LEFT(入力!$N26,1))</f>
        <v/>
      </c>
      <c r="AW55" s="340" t="str">
        <f>IF(入力!$N26="","",MID(入力!$N26,2,1))</f>
        <v/>
      </c>
      <c r="AX55" s="340" t="str">
        <f>IF(入力!$N26="","",MID(入力!$N26,3,1))</f>
        <v/>
      </c>
      <c r="AY55" s="340" t="str">
        <f>IF(入力!$N26="","",MID(入力!$N26,4,1))</f>
        <v/>
      </c>
      <c r="AZ55" s="340" t="str">
        <f>IF(入力!$N26="","",MID(入力!$N26,5,1))</f>
        <v/>
      </c>
      <c r="BA55" s="347" t="str">
        <f>IF(入力!$N26="","",RIGHT(入力!$N26,1))</f>
        <v/>
      </c>
      <c r="BB55" s="36"/>
    </row>
    <row r="56" spans="3:54" ht="9.9499999999999993" customHeight="1" x14ac:dyDescent="0.15">
      <c r="C56" s="234"/>
      <c r="D56" s="338"/>
      <c r="E56" s="341"/>
      <c r="F56" s="341"/>
      <c r="G56" s="341"/>
      <c r="H56" s="341"/>
      <c r="I56" s="341"/>
      <c r="J56" s="341"/>
      <c r="K56" s="341"/>
      <c r="L56" s="341"/>
      <c r="M56" s="348"/>
      <c r="N56" s="3"/>
      <c r="O56" s="345"/>
      <c r="P56" s="345"/>
      <c r="Q56" s="345"/>
      <c r="R56" s="345"/>
      <c r="S56" s="345"/>
      <c r="T56" s="345"/>
      <c r="U56" s="345"/>
      <c r="V56" s="366"/>
      <c r="W56" s="4"/>
      <c r="X56" s="345"/>
      <c r="Y56" s="345"/>
      <c r="Z56" s="345"/>
      <c r="AA56" s="345"/>
      <c r="AB56" s="345"/>
      <c r="AC56" s="345"/>
      <c r="AD56" s="345"/>
      <c r="AE56" s="346"/>
      <c r="AF56" s="283"/>
      <c r="AG56" s="284"/>
      <c r="AH56" s="298"/>
      <c r="AI56" s="283" t="str">
        <f t="shared" si="24"/>
        <v/>
      </c>
      <c r="AJ56" s="284" t="str">
        <f t="shared" si="24"/>
        <v/>
      </c>
      <c r="AK56" s="285" t="str">
        <f t="shared" si="24"/>
        <v/>
      </c>
      <c r="AL56" s="216" t="str">
        <f t="shared" ref="AL56:AL60" si="25">IF($B56="","",IF((VALUE(TEXT(AK56,"yyyymmdd"))-20190501)&lt;0,LEFT(IF((VALUE(TEXT(AK56,"yyyymmdd"))-19890108)&gt;=0,RIGHT(CONCATENATE("0",TEXT($B56,"yyyymmdd")-19880000),6),TEXT($B56,"yyyymmdd")-19250000),1),IF((TEXT($B56,"yyyymmdd")-20180000)&lt;100000,0,LEFT(TEXT($B56,"yyyymmdd")-20180000,1))))</f>
        <v/>
      </c>
      <c r="AM56" s="225" t="str">
        <f t="shared" ref="AM56:AM60" si="26">IF($B56="","",IF((VALUE(TEXT(AK56,"yyyymmdd"))-20190501)&lt;0,MID(IF((VALUE(TEXT($B56,"yyyymmdd"))-19890108)&gt;=0,RIGHT(CONCATENATE("0",TEXT($B56,"yyyymmdd")-19880000),6),TEXT($B56,"yyyymmdd")-19250000),2,1),IF((TEXT($B56,"yyyymmdd")-20180000)&lt;100000,LEFT(TEXT($B56,"yyyymmdd")-20180000,1),MID(TEXT($B56,"yyyymmdd")-20180000,2,1))))</f>
        <v/>
      </c>
      <c r="AN56" s="216" t="str">
        <f t="shared" ref="AN56:AN60" si="27">IF($B56="","",IF((VALUE(TEXT(AK56,"yyyymmdd"))-20190501)&lt;0,MID(IF((VALUE(TEXT($B56,"yyyymmdd"))-19890108)&gt;=0,RIGHT(CONCATENATE("0",TEXT($B56,"yyyymmdd")-19880000),6),TEXT($B56,"yyyymmdd")-19250000),3,1),IF((TEXT($B56,"yyyymmdd")-20180000)&lt;100000,MID(TEXT($B56,"yyyymmdd")-20180000,2,1),MID(TEXT($B56,"yyyymmdd")-20180000,3,1))))</f>
        <v/>
      </c>
      <c r="AO56" s="225" t="str">
        <f t="shared" ref="AO56:AO60" si="28">IF($B56="","",IF((VALUE(TEXT(AK56,"yyyymmdd"))-20190501)&lt;0,MID(IF((VALUE(TEXT($B56,"yyyymmdd"))-19890108)&gt;=0,RIGHT(CONCATENATE("0",TEXT($B56,"yyyymmdd")-19880000),6),TEXT($B56,"yyyymmdd")-19250000),4,1),IF((TEXT($B56,"yyyymmdd")-20180000)&lt;100000,MID(TEXT($B56,"yyyymmdd")-20180000,3,1),MID(TEXT($B56,"yyyymmdd")-20180000,4,1))))</f>
        <v/>
      </c>
      <c r="AP56" s="216" t="str">
        <f t="shared" ref="AP56:AP60" si="29">IF($B56="","",IF((VALUE(TEXT(AK56,"yyyymmdd"))-20190501)&lt;0,MID(IF((VALUE(TEXT($B56,"yyyymmdd"))-19890108)&gt;=0,RIGHT(CONCATENATE("0",TEXT($B56,"yyyymmdd")-19880000),6),TEXT($B56,"yyyymmdd")-19250000),5,1),IF((TEXT($B56,"yyyymmdd")-20180000)&lt;100000,MID(TEXT($B56,"yyyymmdd")-20180000,4,1),MID(TEXT($B56,"yyyymmdd")-20180000,5,1))))</f>
        <v/>
      </c>
      <c r="AQ56" s="228" t="str">
        <f t="shared" ref="AQ56:AQ60" si="30">IF($B56="","",IF((VALUE(TEXT(AK56,"yyyymmdd"))-20190501)&lt;0,RIGHT(IF((VALUE(TEXT($B56,"yyyymmdd"))-19890108)&gt;=0,RIGHT(CONCATENATE("0",TEXT($B56,"yyyymmdd")-19880000),6),TEXT($B56,"yyyymmdd")-19250000),1),RIGHT(TEXT($B56,"yyyymmdd")-20180000,1)))</f>
        <v/>
      </c>
      <c r="AR56" s="338"/>
      <c r="AS56" s="341"/>
      <c r="AT56" s="341"/>
      <c r="AU56" s="360"/>
      <c r="AV56" s="363"/>
      <c r="AW56" s="341"/>
      <c r="AX56" s="341"/>
      <c r="AY56" s="341"/>
      <c r="AZ56" s="341"/>
      <c r="BA56" s="348"/>
      <c r="BB56" s="36"/>
    </row>
    <row r="57" spans="3:54" ht="9.9499999999999993" customHeight="1" x14ac:dyDescent="0.15">
      <c r="C57" s="234"/>
      <c r="D57" s="338"/>
      <c r="E57" s="341"/>
      <c r="F57" s="341"/>
      <c r="G57" s="341"/>
      <c r="H57" s="341"/>
      <c r="I57" s="341"/>
      <c r="J57" s="341"/>
      <c r="K57" s="341"/>
      <c r="L57" s="341"/>
      <c r="M57" s="348"/>
      <c r="N57" s="1" t="s">
        <v>34</v>
      </c>
      <c r="O57" s="350" t="str">
        <f>IF(入力!$F26="","",入力!$F26)</f>
        <v/>
      </c>
      <c r="P57" s="350"/>
      <c r="Q57" s="350"/>
      <c r="R57" s="350"/>
      <c r="S57" s="350"/>
      <c r="T57" s="350"/>
      <c r="U57" s="350"/>
      <c r="V57" s="351"/>
      <c r="W57" s="5" t="s">
        <v>35</v>
      </c>
      <c r="X57" s="350" t="str">
        <f>IF(入力!$G26="","",入力!$G26)</f>
        <v/>
      </c>
      <c r="Y57" s="350"/>
      <c r="Z57" s="350"/>
      <c r="AA57" s="350"/>
      <c r="AB57" s="350"/>
      <c r="AC57" s="350"/>
      <c r="AD57" s="350"/>
      <c r="AE57" s="356"/>
      <c r="AF57" s="283"/>
      <c r="AG57" s="284"/>
      <c r="AH57" s="298"/>
      <c r="AI57" s="283" t="str">
        <f t="shared" si="24"/>
        <v/>
      </c>
      <c r="AJ57" s="284" t="str">
        <f t="shared" si="24"/>
        <v/>
      </c>
      <c r="AK57" s="285" t="str">
        <f t="shared" si="24"/>
        <v/>
      </c>
      <c r="AL57" s="216" t="str">
        <f t="shared" si="25"/>
        <v/>
      </c>
      <c r="AM57" s="225" t="str">
        <f t="shared" si="26"/>
        <v/>
      </c>
      <c r="AN57" s="216" t="str">
        <f t="shared" si="27"/>
        <v/>
      </c>
      <c r="AO57" s="225" t="str">
        <f t="shared" si="28"/>
        <v/>
      </c>
      <c r="AP57" s="216" t="str">
        <f t="shared" si="29"/>
        <v/>
      </c>
      <c r="AQ57" s="228" t="str">
        <f t="shared" si="30"/>
        <v/>
      </c>
      <c r="AR57" s="338"/>
      <c r="AS57" s="341"/>
      <c r="AT57" s="341"/>
      <c r="AU57" s="360"/>
      <c r="AV57" s="363"/>
      <c r="AW57" s="341"/>
      <c r="AX57" s="341"/>
      <c r="AY57" s="341"/>
      <c r="AZ57" s="341"/>
      <c r="BA57" s="348"/>
      <c r="BB57" s="40"/>
    </row>
    <row r="58" spans="3:54" ht="9.9499999999999993" customHeight="1" x14ac:dyDescent="0.15">
      <c r="C58" s="234"/>
      <c r="D58" s="338"/>
      <c r="E58" s="341"/>
      <c r="F58" s="341"/>
      <c r="G58" s="341"/>
      <c r="H58" s="341"/>
      <c r="I58" s="341"/>
      <c r="J58" s="341"/>
      <c r="K58" s="341"/>
      <c r="L58" s="341"/>
      <c r="M58" s="348"/>
      <c r="N58" s="1"/>
      <c r="O58" s="352"/>
      <c r="P58" s="352"/>
      <c r="Q58" s="352"/>
      <c r="R58" s="352"/>
      <c r="S58" s="352"/>
      <c r="T58" s="352"/>
      <c r="U58" s="352"/>
      <c r="V58" s="353"/>
      <c r="W58" s="5"/>
      <c r="X58" s="352"/>
      <c r="Y58" s="352"/>
      <c r="Z58" s="352"/>
      <c r="AA58" s="352"/>
      <c r="AB58" s="352"/>
      <c r="AC58" s="352"/>
      <c r="AD58" s="352"/>
      <c r="AE58" s="357"/>
      <c r="AF58" s="283"/>
      <c r="AG58" s="284"/>
      <c r="AH58" s="298"/>
      <c r="AI58" s="283" t="str">
        <f t="shared" si="24"/>
        <v/>
      </c>
      <c r="AJ58" s="284" t="str">
        <f t="shared" si="24"/>
        <v/>
      </c>
      <c r="AK58" s="285" t="str">
        <f t="shared" si="24"/>
        <v/>
      </c>
      <c r="AL58" s="216" t="str">
        <f t="shared" si="25"/>
        <v/>
      </c>
      <c r="AM58" s="225" t="str">
        <f t="shared" si="26"/>
        <v/>
      </c>
      <c r="AN58" s="216" t="str">
        <f t="shared" si="27"/>
        <v/>
      </c>
      <c r="AO58" s="225" t="str">
        <f t="shared" si="28"/>
        <v/>
      </c>
      <c r="AP58" s="216" t="str">
        <f t="shared" si="29"/>
        <v/>
      </c>
      <c r="AQ58" s="228" t="str">
        <f t="shared" si="30"/>
        <v/>
      </c>
      <c r="AR58" s="338"/>
      <c r="AS58" s="341"/>
      <c r="AT58" s="341"/>
      <c r="AU58" s="360"/>
      <c r="AV58" s="363"/>
      <c r="AW58" s="341"/>
      <c r="AX58" s="341"/>
      <c r="AY58" s="341"/>
      <c r="AZ58" s="341"/>
      <c r="BA58" s="348"/>
      <c r="BB58" s="40"/>
    </row>
    <row r="59" spans="3:54" ht="9.9499999999999993" customHeight="1" x14ac:dyDescent="0.15">
      <c r="C59" s="234"/>
      <c r="D59" s="338"/>
      <c r="E59" s="341"/>
      <c r="F59" s="341"/>
      <c r="G59" s="341"/>
      <c r="H59" s="341"/>
      <c r="I59" s="341"/>
      <c r="J59" s="341"/>
      <c r="K59" s="341"/>
      <c r="L59" s="341"/>
      <c r="M59" s="348"/>
      <c r="N59" s="1"/>
      <c r="O59" s="352"/>
      <c r="P59" s="352"/>
      <c r="Q59" s="352"/>
      <c r="R59" s="352"/>
      <c r="S59" s="352"/>
      <c r="T59" s="352"/>
      <c r="U59" s="352"/>
      <c r="V59" s="353"/>
      <c r="W59" s="5"/>
      <c r="X59" s="352"/>
      <c r="Y59" s="352"/>
      <c r="Z59" s="352"/>
      <c r="AA59" s="352"/>
      <c r="AB59" s="352"/>
      <c r="AC59" s="352"/>
      <c r="AD59" s="352"/>
      <c r="AE59" s="357"/>
      <c r="AF59" s="283"/>
      <c r="AG59" s="284"/>
      <c r="AH59" s="298"/>
      <c r="AI59" s="283" t="str">
        <f t="shared" si="24"/>
        <v/>
      </c>
      <c r="AJ59" s="284" t="str">
        <f t="shared" si="24"/>
        <v/>
      </c>
      <c r="AK59" s="285" t="str">
        <f t="shared" si="24"/>
        <v/>
      </c>
      <c r="AL59" s="216" t="str">
        <f t="shared" si="25"/>
        <v/>
      </c>
      <c r="AM59" s="225" t="str">
        <f t="shared" si="26"/>
        <v/>
      </c>
      <c r="AN59" s="216" t="str">
        <f t="shared" si="27"/>
        <v/>
      </c>
      <c r="AO59" s="225" t="str">
        <f t="shared" si="28"/>
        <v/>
      </c>
      <c r="AP59" s="216" t="str">
        <f t="shared" si="29"/>
        <v/>
      </c>
      <c r="AQ59" s="228" t="str">
        <f t="shared" si="30"/>
        <v/>
      </c>
      <c r="AR59" s="338"/>
      <c r="AS59" s="341"/>
      <c r="AT59" s="341"/>
      <c r="AU59" s="360"/>
      <c r="AV59" s="363"/>
      <c r="AW59" s="341"/>
      <c r="AX59" s="341"/>
      <c r="AY59" s="341"/>
      <c r="AZ59" s="341"/>
      <c r="BA59" s="348"/>
      <c r="BB59" s="40"/>
    </row>
    <row r="60" spans="3:54" ht="9.9499999999999993" customHeight="1" thickBot="1" x14ac:dyDescent="0.2">
      <c r="C60" s="234"/>
      <c r="D60" s="339"/>
      <c r="E60" s="342"/>
      <c r="F60" s="342"/>
      <c r="G60" s="342"/>
      <c r="H60" s="342"/>
      <c r="I60" s="342"/>
      <c r="J60" s="342"/>
      <c r="K60" s="342"/>
      <c r="L60" s="342"/>
      <c r="M60" s="349"/>
      <c r="N60" s="6"/>
      <c r="O60" s="354"/>
      <c r="P60" s="354"/>
      <c r="Q60" s="354"/>
      <c r="R60" s="354"/>
      <c r="S60" s="354"/>
      <c r="T60" s="354"/>
      <c r="U60" s="354"/>
      <c r="V60" s="355"/>
      <c r="W60" s="7"/>
      <c r="X60" s="354"/>
      <c r="Y60" s="354"/>
      <c r="Z60" s="354"/>
      <c r="AA60" s="354"/>
      <c r="AB60" s="354"/>
      <c r="AC60" s="354"/>
      <c r="AD60" s="354"/>
      <c r="AE60" s="358"/>
      <c r="AF60" s="286"/>
      <c r="AG60" s="287"/>
      <c r="AH60" s="299"/>
      <c r="AI60" s="286" t="str">
        <f t="shared" si="24"/>
        <v/>
      </c>
      <c r="AJ60" s="287" t="str">
        <f t="shared" si="24"/>
        <v/>
      </c>
      <c r="AK60" s="288" t="str">
        <f t="shared" si="24"/>
        <v/>
      </c>
      <c r="AL60" s="217" t="str">
        <f t="shared" si="25"/>
        <v/>
      </c>
      <c r="AM60" s="226" t="str">
        <f t="shared" si="26"/>
        <v/>
      </c>
      <c r="AN60" s="217" t="str">
        <f t="shared" si="27"/>
        <v/>
      </c>
      <c r="AO60" s="226" t="str">
        <f t="shared" si="28"/>
        <v/>
      </c>
      <c r="AP60" s="217" t="str">
        <f t="shared" si="29"/>
        <v/>
      </c>
      <c r="AQ60" s="229" t="str">
        <f t="shared" si="30"/>
        <v/>
      </c>
      <c r="AR60" s="339"/>
      <c r="AS60" s="342"/>
      <c r="AT60" s="342"/>
      <c r="AU60" s="361"/>
      <c r="AV60" s="364"/>
      <c r="AW60" s="342"/>
      <c r="AX60" s="342"/>
      <c r="AY60" s="342"/>
      <c r="AZ60" s="342"/>
      <c r="BA60" s="349"/>
      <c r="BB60" s="43"/>
    </row>
    <row r="61" spans="3:54" ht="12.75" customHeight="1" x14ac:dyDescent="0.15">
      <c r="C61" s="234"/>
      <c r="D61" s="200" t="s">
        <v>37</v>
      </c>
      <c r="E61" s="201"/>
      <c r="F61" s="201"/>
      <c r="G61" s="201"/>
      <c r="H61" s="201"/>
      <c r="I61" s="201"/>
      <c r="J61" s="200" t="s">
        <v>97</v>
      </c>
      <c r="K61" s="201"/>
      <c r="L61" s="201"/>
      <c r="M61" s="201"/>
      <c r="N61" s="201"/>
      <c r="O61" s="201"/>
      <c r="P61" s="201"/>
      <c r="Q61" s="201"/>
      <c r="R61" s="202"/>
      <c r="S61" s="200" t="s">
        <v>36</v>
      </c>
      <c r="T61" s="201"/>
      <c r="U61" s="201"/>
      <c r="V61" s="201"/>
      <c r="W61" s="201"/>
      <c r="X61" s="201"/>
      <c r="Y61" s="202"/>
      <c r="Z61" s="44"/>
      <c r="AA61" s="45"/>
      <c r="AI61" s="46"/>
      <c r="AL61" s="46"/>
      <c r="AM61" s="46"/>
      <c r="AN61" s="46"/>
      <c r="AO61" s="46"/>
      <c r="AP61" s="253" t="s">
        <v>38</v>
      </c>
      <c r="AQ61" s="256" t="s">
        <v>86</v>
      </c>
      <c r="AR61" s="257"/>
      <c r="AS61" s="257"/>
      <c r="AT61" s="258"/>
      <c r="AU61" s="249" t="s">
        <v>87</v>
      </c>
      <c r="AV61" s="250"/>
      <c r="AW61" s="250"/>
      <c r="AX61" s="250"/>
      <c r="AY61" s="251"/>
      <c r="AZ61" s="250"/>
      <c r="BA61" s="252"/>
    </row>
    <row r="62" spans="3:54" ht="9.9499999999999993" customHeight="1" x14ac:dyDescent="0.15">
      <c r="C62" s="234"/>
      <c r="D62" s="308" t="s">
        <v>39</v>
      </c>
      <c r="E62" s="309"/>
      <c r="F62" s="311" t="s">
        <v>40</v>
      </c>
      <c r="G62" s="309"/>
      <c r="H62" s="277" t="s">
        <v>41</v>
      </c>
      <c r="I62" s="278"/>
      <c r="J62" s="281" t="str">
        <f>IF(入力!P26="","",IF((VALUE(TEXT(入力!P26,"yyyymmdd"))-20190501)&gt;=0,"令和",IF((VALUE(TEXT(入力!P26,"yyyymmdd"))-19890108)&gt;=0,"平成","昭和")))</f>
        <v/>
      </c>
      <c r="K62" s="218" t="str">
        <f t="shared" ref="J62:L66" si="31">IF($B62="","",IF((VALUE(TEXT($B62,"yyyymmdd"))-20190501)&gt;=0,"9 ： 令和",IF((VALUE(TEXT($B62,"yyyymmdd"))-19890108)&gt;=0,"7 ： 平成","5 ： 昭和")))</f>
        <v/>
      </c>
      <c r="L62" s="282" t="str">
        <f t="shared" si="31"/>
        <v/>
      </c>
      <c r="M62" s="215" t="str">
        <f>IF(入力!P26="","",IF((VALUE(TEXT(入力!P26,"yyyymmdd"))-20181001)&lt;0,"×",IF((VALUE(TEXT(入力!P26,"yyyymmdd")))&lt;20190501,LEFT(TEXT(入力!P26,"yyyymmdd")-19880000,1),IF((TEXT(入力!P26,"yyyymmdd")-20180000)&lt;100000,0,LEFT(TEXT(入力!P26,"yyyymmdd")-20180000,1)))))</f>
        <v/>
      </c>
      <c r="N62" s="224" t="str">
        <f>IF(入力!P26="","",IF((VALUE(TEXT(入力!P26,"yyyymmdd"))-20181001)&lt;0,"×",IF((VALUE(TEXT(入力!P26,"yyyymmdd")))&lt;20190501,MID(TEXT(入力!P26,"yyyymmdd")-19880000,2,1),IF((TEXT(入力!P26,"yyyymmdd")-20180000)&lt;100000,LEFT(TEXT(入力!P26,"yyyymmdd")-20180000,1),MID(TEXT(入力!P26,"yyyymmdd")-20180000,2,1)))))</f>
        <v/>
      </c>
      <c r="O62" s="215" t="str">
        <f>IF(入力!P26="","",IF((VALUE(TEXT(入力!P26,"yyyymmdd"))-20181001)&lt;0,"×",IF((VALUE(TEXT(入力!P26,"yyyymmdd")))&lt;20190501,MID(TEXT(入力!P26,"yyyymmdd")-19880000,3,1),IF((TEXT(入力!P26,"yyyymmdd")-20180000)&lt;100000,MID(TEXT(入力!P26,"yyyymmdd")-20180000,2,1),MID(TEXT(入力!P26,"yyyymmdd")-20180000,3,1)))))</f>
        <v/>
      </c>
      <c r="P62" s="224" t="str">
        <f>IF(入力!P26="","",IF((VALUE(TEXT(入力!P26,"yyyymmdd"))-20181001)&lt;0,"×",IF((VALUE(TEXT(入力!P26,"yyyymmdd")))&lt;20190501,MID(TEXT(入力!P26,"yyyymmdd")-19880000,4,1),IF((TEXT(入力!P26,"yyyymmdd")-20180000)&lt;100000,MID(TEXT(入力!P26,"yyyymmdd")-20180000,3,1),MID(TEXT(入力!P26,"yyyymmdd")-20180000,4,1)))))</f>
        <v/>
      </c>
      <c r="Q62" s="215" t="str">
        <f>IF(入力!P26="","",IF((VALUE(TEXT(入力!P26,"yyyymmdd"))-20181001)&lt;0,"×",IF((VALUE(TEXT(入力!P26,"yyyymmdd")))&lt;20190501,MID(TEXT(入力!P26,"yyyymmdd")-19880000,5,1),IF((TEXT(入力!P26,"yyyymmdd")-20180000)&lt;100000,MID(TEXT(入力!P26,"yyyymmdd")-20180000,4,1),MID(TEXT(入力!P26,"yyyymmdd")-20180000,5,1)))))</f>
        <v/>
      </c>
      <c r="R62" s="227" t="str">
        <f>IF(入力!P26="","",IF((VALUE(TEXT(入力!P26,"yyyymmdd"))-20181001)&lt;0,"×",IF((VALUE(TEXT(入力!P26,"yyyymmdd")))&lt;20190501,RIGHT(TEXT(入力!P26,"yyyymmdd")-19880000,1),RIGHT(TEXT(入力!P26,"yyyymmdd")-20180000,1))))</f>
        <v/>
      </c>
      <c r="S62" s="236" t="str">
        <f>IF(入力!Q26="","",LEFT(RIGHT(CONCATENATE(" ",入力!Q26),3),1))</f>
        <v/>
      </c>
      <c r="T62" s="239" t="str">
        <f>IF(入力!Q26="","",MID(RIGHT(CONCATENATE(" ",入力!Q26),3),2,1))</f>
        <v/>
      </c>
      <c r="U62" s="224" t="str">
        <f>IF(入力!Q26="","",RIGHT(RIGHT(CONCATENATE(" ",入力!Q26),3),1))</f>
        <v/>
      </c>
      <c r="V62" s="215">
        <v>0</v>
      </c>
      <c r="W62" s="239">
        <v>0</v>
      </c>
      <c r="X62" s="259">
        <v>0</v>
      </c>
      <c r="Y62" s="93"/>
      <c r="Z62" s="243"/>
      <c r="AA62" s="244"/>
      <c r="AB62" s="47"/>
      <c r="AC62" s="48"/>
      <c r="AD62" s="48"/>
      <c r="AE62" s="48"/>
      <c r="AF62" s="48"/>
      <c r="AG62" s="48"/>
      <c r="AH62" s="245"/>
      <c r="AI62" s="245"/>
      <c r="AJ62" s="48"/>
      <c r="AK62" s="48"/>
      <c r="AL62" s="262"/>
      <c r="AM62" s="262"/>
      <c r="AN62" s="47"/>
      <c r="AO62" s="47"/>
      <c r="AP62" s="254"/>
      <c r="AQ62" s="263"/>
      <c r="AR62" s="264"/>
      <c r="AS62" s="264"/>
      <c r="AT62" s="265"/>
      <c r="AU62" s="90"/>
      <c r="AV62" s="49"/>
      <c r="AW62" s="50"/>
      <c r="AX62" s="49"/>
      <c r="AY62" s="50"/>
      <c r="AZ62" s="49"/>
      <c r="BA62" s="51"/>
    </row>
    <row r="63" spans="3:54" ht="9.9499999999999993" customHeight="1" x14ac:dyDescent="0.15">
      <c r="C63" s="234"/>
      <c r="D63" s="243"/>
      <c r="E63" s="310"/>
      <c r="F63" s="312"/>
      <c r="G63" s="310"/>
      <c r="H63" s="279"/>
      <c r="I63" s="280"/>
      <c r="J63" s="283" t="str">
        <f t="shared" si="31"/>
        <v/>
      </c>
      <c r="K63" s="284" t="str">
        <f t="shared" si="31"/>
        <v/>
      </c>
      <c r="L63" s="285" t="str">
        <f t="shared" si="31"/>
        <v/>
      </c>
      <c r="M63" s="216" t="str">
        <f>IF($B63="","",IF((VALUE(TEXT($B63,"yyyymmdd"))-20181001)&lt;0,"×",IF((TEXT($B63,"yyyymmdd")-20180000)&lt;100000,0,LEFT(TEXT($B63,"yyyymmdd")-20180000,1))))</f>
        <v/>
      </c>
      <c r="N63" s="225" t="str">
        <f>IF($B63="","",IF((VALUE(TEXT($B63,"yyyymmdd"))-20181001)&lt;0,"×",IF((TEXT($B63,"yyyymmdd")-20180000)&lt;100000,LEFT(TEXT($B63,"yyyymmdd")-20180000,1),MID(TEXT($B63,"yyyymmdd")-20180000,2,1))))</f>
        <v/>
      </c>
      <c r="O63" s="216" t="str">
        <f>IF($B63="","",IF((VALUE(TEXT($B63,"yyyymmdd"))-20181001)&lt;0,"×",IF((TEXT($B63,"yyyymmdd")-20180000)&lt;100000,MID(TEXT($B63,"yyyymmdd")-20180000,2,1),MID(TEXT($B63,"yyyymmdd")-20180000,3,1))))</f>
        <v/>
      </c>
      <c r="P63" s="225" t="str">
        <f>IF($B63="","",IF((VALUE(TEXT($B63,"yyyymmdd"))-20181001)&lt;0,"×",IF((TEXT($B63,"yyyymmdd")-20180000)&lt;100000,MID(TEXT($B63,"yyyymmdd")-20180000,3,1),MID(TEXT($B63,"yyyymmdd")-20180000,4,1))))</f>
        <v/>
      </c>
      <c r="Q63" s="216" t="str">
        <f>IF($B63="","",IF((VALUE(TEXT($B63,"yyyymmdd"))-20181001)&lt;0,"×",IF((TEXT($B63,"yyyymmdd")-20180000)&lt;100000,MID(TEXT($B63,"yyyymmdd")-20180000,4,1),MID(TEXT($B63,"yyyymmdd")-20180000,5,1))))</f>
        <v/>
      </c>
      <c r="R63" s="228"/>
      <c r="S63" s="237"/>
      <c r="T63" s="240"/>
      <c r="U63" s="225"/>
      <c r="V63" s="216"/>
      <c r="W63" s="240"/>
      <c r="X63" s="260"/>
      <c r="Y63" s="94"/>
      <c r="Z63" s="243"/>
      <c r="AA63" s="244"/>
      <c r="AB63" s="48"/>
      <c r="AC63" s="48"/>
      <c r="AD63" s="48"/>
      <c r="AE63" s="48"/>
      <c r="AF63" s="48"/>
      <c r="AG63" s="48"/>
      <c r="AH63" s="48"/>
      <c r="AI63" s="47"/>
      <c r="AJ63" s="48"/>
      <c r="AK63" s="48"/>
      <c r="AL63" s="262"/>
      <c r="AM63" s="262"/>
      <c r="AN63" s="47"/>
      <c r="AO63" s="47"/>
      <c r="AP63" s="254"/>
      <c r="AQ63" s="266"/>
      <c r="AR63" s="267"/>
      <c r="AS63" s="267"/>
      <c r="AT63" s="268"/>
      <c r="AU63" s="91"/>
      <c r="AV63" s="52"/>
      <c r="AW63" s="53"/>
      <c r="AX63" s="52"/>
      <c r="AY63" s="53"/>
      <c r="AZ63" s="52"/>
      <c r="BA63" s="54"/>
    </row>
    <row r="64" spans="3:54" ht="9.9499999999999993" customHeight="1" x14ac:dyDescent="0.15">
      <c r="C64" s="234"/>
      <c r="D64" s="243"/>
      <c r="E64" s="310"/>
      <c r="F64" s="312"/>
      <c r="G64" s="310"/>
      <c r="H64" s="279"/>
      <c r="I64" s="280"/>
      <c r="J64" s="283" t="str">
        <f t="shared" si="31"/>
        <v/>
      </c>
      <c r="K64" s="284" t="str">
        <f t="shared" si="31"/>
        <v/>
      </c>
      <c r="L64" s="285" t="str">
        <f t="shared" si="31"/>
        <v/>
      </c>
      <c r="M64" s="216" t="str">
        <f>IF($B64="","",IF((VALUE(TEXT($B64,"yyyymmdd"))-20181001)&lt;0,"×",IF((TEXT($B64,"yyyymmdd")-20180000)&lt;100000,0,LEFT(TEXT($B64,"yyyymmdd")-20180000,1))))</f>
        <v/>
      </c>
      <c r="N64" s="225" t="str">
        <f>IF($B64="","",IF((VALUE(TEXT($B64,"yyyymmdd"))-20181001)&lt;0,"×",IF((TEXT($B64,"yyyymmdd")-20180000)&lt;100000,LEFT(TEXT($B64,"yyyymmdd")-20180000,1),MID(TEXT($B64,"yyyymmdd")-20180000,2,1))))</f>
        <v/>
      </c>
      <c r="O64" s="216" t="str">
        <f>IF($B64="","",IF((VALUE(TEXT($B64,"yyyymmdd"))-20181001)&lt;0,"×",IF((TEXT($B64,"yyyymmdd")-20180000)&lt;100000,MID(TEXT($B64,"yyyymmdd")-20180000,2,1),MID(TEXT($B64,"yyyymmdd")-20180000,3,1))))</f>
        <v/>
      </c>
      <c r="P64" s="225" t="str">
        <f>IF($B64="","",IF((VALUE(TEXT($B64,"yyyymmdd"))-20181001)&lt;0,"×",IF((TEXT($B64,"yyyymmdd")-20180000)&lt;100000,MID(TEXT($B64,"yyyymmdd")-20180000,3,1),MID(TEXT($B64,"yyyymmdd")-20180000,4,1))))</f>
        <v/>
      </c>
      <c r="Q64" s="216" t="str">
        <f>IF($B64="","",IF((VALUE(TEXT($B64,"yyyymmdd"))-20181001)&lt;0,"×",IF((TEXT($B64,"yyyymmdd")-20180000)&lt;100000,MID(TEXT($B64,"yyyymmdd")-20180000,4,1),MID(TEXT($B64,"yyyymmdd")-20180000,5,1))))</f>
        <v/>
      </c>
      <c r="R64" s="228"/>
      <c r="S64" s="237"/>
      <c r="T64" s="240"/>
      <c r="U64" s="225"/>
      <c r="V64" s="216"/>
      <c r="W64" s="240"/>
      <c r="X64" s="260"/>
      <c r="Y64" s="94"/>
      <c r="Z64" s="243"/>
      <c r="AA64" s="244"/>
      <c r="AB64" s="48"/>
      <c r="AC64" s="48"/>
      <c r="AD64" s="48"/>
      <c r="AE64" s="48"/>
      <c r="AF64" s="48"/>
      <c r="AG64" s="48"/>
      <c r="AH64" s="48"/>
      <c r="AI64" s="47"/>
      <c r="AJ64" s="48"/>
      <c r="AK64" s="48"/>
      <c r="AL64" s="47"/>
      <c r="AM64" s="47"/>
      <c r="AN64" s="47"/>
      <c r="AO64" s="47"/>
      <c r="AP64" s="254"/>
      <c r="AQ64" s="266"/>
      <c r="AR64" s="267"/>
      <c r="AS64" s="267"/>
      <c r="AT64" s="268"/>
      <c r="AU64" s="91"/>
      <c r="AV64" s="52"/>
      <c r="AW64" s="53"/>
      <c r="AX64" s="52"/>
      <c r="AY64" s="53"/>
      <c r="AZ64" s="52"/>
      <c r="BA64" s="54"/>
    </row>
    <row r="65" spans="3:53" ht="9.9499999999999993" customHeight="1" x14ac:dyDescent="0.15">
      <c r="C65" s="234"/>
      <c r="D65" s="300" t="s">
        <v>82</v>
      </c>
      <c r="E65" s="301"/>
      <c r="F65" s="304" t="s">
        <v>83</v>
      </c>
      <c r="G65" s="301"/>
      <c r="H65" s="304" t="s">
        <v>84</v>
      </c>
      <c r="I65" s="306"/>
      <c r="J65" s="283" t="str">
        <f t="shared" si="31"/>
        <v/>
      </c>
      <c r="K65" s="284" t="str">
        <f t="shared" si="31"/>
        <v/>
      </c>
      <c r="L65" s="285" t="str">
        <f t="shared" si="31"/>
        <v/>
      </c>
      <c r="M65" s="216" t="str">
        <f>IF($B65="","",IF((VALUE(TEXT($B65,"yyyymmdd"))-20181001)&lt;0,"×",IF((TEXT($B65,"yyyymmdd")-20180000)&lt;100000,0,LEFT(TEXT($B65,"yyyymmdd")-20180000,1))))</f>
        <v/>
      </c>
      <c r="N65" s="225" t="str">
        <f>IF($B65="","",IF((VALUE(TEXT($B65,"yyyymmdd"))-20181001)&lt;0,"×",IF((TEXT($B65,"yyyymmdd")-20180000)&lt;100000,LEFT(TEXT($B65,"yyyymmdd")-20180000,1),MID(TEXT($B65,"yyyymmdd")-20180000,2,1))))</f>
        <v/>
      </c>
      <c r="O65" s="216" t="str">
        <f>IF($B65="","",IF((VALUE(TEXT($B65,"yyyymmdd"))-20181001)&lt;0,"×",IF((TEXT($B65,"yyyymmdd")-20180000)&lt;100000,MID(TEXT($B65,"yyyymmdd")-20180000,2,1),MID(TEXT($B65,"yyyymmdd")-20180000,3,1))))</f>
        <v/>
      </c>
      <c r="P65" s="225" t="str">
        <f>IF($B65="","",IF((VALUE(TEXT($B65,"yyyymmdd"))-20181001)&lt;0,"×",IF((TEXT($B65,"yyyymmdd")-20180000)&lt;100000,MID(TEXT($B65,"yyyymmdd")-20180000,3,1),MID(TEXT($B65,"yyyymmdd")-20180000,4,1))))</f>
        <v/>
      </c>
      <c r="Q65" s="216" t="str">
        <f>IF($B65="","",IF((VALUE(TEXT($B65,"yyyymmdd"))-20181001)&lt;0,"×",IF((TEXT($B65,"yyyymmdd")-20180000)&lt;100000,MID(TEXT($B65,"yyyymmdd")-20180000,4,1),MID(TEXT($B65,"yyyymmdd")-20180000,5,1))))</f>
        <v/>
      </c>
      <c r="R65" s="228"/>
      <c r="S65" s="237"/>
      <c r="T65" s="240"/>
      <c r="U65" s="225"/>
      <c r="V65" s="216"/>
      <c r="W65" s="240"/>
      <c r="X65" s="260"/>
      <c r="Y65" s="272" t="s">
        <v>42</v>
      </c>
      <c r="Z65" s="246"/>
      <c r="AA65" s="247"/>
      <c r="AB65" s="48"/>
      <c r="AC65" s="48"/>
      <c r="AD65" s="48"/>
      <c r="AE65" s="48"/>
      <c r="AF65" s="48"/>
      <c r="AG65" s="48"/>
      <c r="AH65" s="55"/>
      <c r="AI65" s="55"/>
      <c r="AJ65" s="48"/>
      <c r="AK65" s="48"/>
      <c r="AL65" s="55"/>
      <c r="AM65" s="55"/>
      <c r="AN65" s="55"/>
      <c r="AO65" s="55"/>
      <c r="AP65" s="254"/>
      <c r="AQ65" s="266"/>
      <c r="AR65" s="267"/>
      <c r="AS65" s="267"/>
      <c r="AT65" s="268"/>
      <c r="AU65" s="56"/>
      <c r="AV65" s="57"/>
      <c r="AW65" s="58"/>
      <c r="AX65" s="57"/>
      <c r="AY65" s="58"/>
      <c r="AZ65" s="57"/>
      <c r="BA65" s="54"/>
    </row>
    <row r="66" spans="3:53" ht="9.9499999999999993" customHeight="1" thickBot="1" x14ac:dyDescent="0.2">
      <c r="C66" s="235"/>
      <c r="D66" s="302"/>
      <c r="E66" s="303"/>
      <c r="F66" s="305"/>
      <c r="G66" s="303"/>
      <c r="H66" s="305"/>
      <c r="I66" s="307"/>
      <c r="J66" s="286" t="str">
        <f t="shared" si="31"/>
        <v/>
      </c>
      <c r="K66" s="287" t="str">
        <f t="shared" si="31"/>
        <v/>
      </c>
      <c r="L66" s="288" t="str">
        <f t="shared" si="31"/>
        <v/>
      </c>
      <c r="M66" s="217" t="str">
        <f>IF($B66="","",IF((VALUE(TEXT($B66,"yyyymmdd"))-20181001)&lt;0,"×",IF((TEXT($B66,"yyyymmdd")-20180000)&lt;100000,0,LEFT(TEXT($B66,"yyyymmdd")-20180000,1))))</f>
        <v/>
      </c>
      <c r="N66" s="226" t="str">
        <f>IF($B66="","",IF((VALUE(TEXT($B66,"yyyymmdd"))-20181001)&lt;0,"×",IF((TEXT($B66,"yyyymmdd")-20180000)&lt;100000,LEFT(TEXT($B66,"yyyymmdd")-20180000,1),MID(TEXT($B66,"yyyymmdd")-20180000,2,1))))</f>
        <v/>
      </c>
      <c r="O66" s="217" t="str">
        <f>IF($B66="","",IF((VALUE(TEXT($B66,"yyyymmdd"))-20181001)&lt;0,"×",IF((TEXT($B66,"yyyymmdd")-20180000)&lt;100000,MID(TEXT($B66,"yyyymmdd")-20180000,2,1),MID(TEXT($B66,"yyyymmdd")-20180000,3,1))))</f>
        <v/>
      </c>
      <c r="P66" s="226" t="str">
        <f>IF($B66="","",IF((VALUE(TEXT($B66,"yyyymmdd"))-20181001)&lt;0,"×",IF((TEXT($B66,"yyyymmdd")-20180000)&lt;100000,MID(TEXT($B66,"yyyymmdd")-20180000,3,1),MID(TEXT($B66,"yyyymmdd")-20180000,4,1))))</f>
        <v/>
      </c>
      <c r="Q66" s="217" t="str">
        <f>IF($B66="","",IF((VALUE(TEXT($B66,"yyyymmdd"))-20181001)&lt;0,"×",IF((TEXT($B66,"yyyymmdd")-20180000)&lt;100000,MID(TEXT($B66,"yyyymmdd")-20180000,4,1),MID(TEXT($B66,"yyyymmdd")-20180000,5,1))))</f>
        <v/>
      </c>
      <c r="R66" s="229"/>
      <c r="S66" s="238"/>
      <c r="T66" s="241"/>
      <c r="U66" s="226"/>
      <c r="V66" s="217"/>
      <c r="W66" s="241"/>
      <c r="X66" s="261"/>
      <c r="Y66" s="273"/>
      <c r="Z66" s="248"/>
      <c r="AA66" s="247"/>
      <c r="AB66" s="48"/>
      <c r="AC66" s="48"/>
      <c r="AD66" s="48"/>
      <c r="AE66" s="48"/>
      <c r="AF66" s="48"/>
      <c r="AG66" s="48"/>
      <c r="AH66" s="55"/>
      <c r="AI66" s="55"/>
      <c r="AJ66" s="48"/>
      <c r="AK66" s="48"/>
      <c r="AL66" s="55"/>
      <c r="AM66" s="55"/>
      <c r="AN66" s="55"/>
      <c r="AO66" s="55"/>
      <c r="AP66" s="255"/>
      <c r="AQ66" s="269"/>
      <c r="AR66" s="270"/>
      <c r="AS66" s="270"/>
      <c r="AT66" s="271"/>
      <c r="AU66" s="59"/>
      <c r="AV66" s="60"/>
      <c r="AW66" s="61"/>
      <c r="AX66" s="60"/>
      <c r="AY66" s="61"/>
      <c r="AZ66" s="60"/>
      <c r="BA66" s="62"/>
    </row>
    <row r="67" spans="3:53" ht="9.9499999999999993" customHeight="1" x14ac:dyDescent="0.15">
      <c r="C67" s="76"/>
      <c r="D67" s="77"/>
      <c r="E67" s="77"/>
      <c r="F67" s="77"/>
      <c r="G67" s="31"/>
      <c r="H67" s="78"/>
      <c r="I67" s="79"/>
      <c r="J67" s="79"/>
      <c r="K67" s="80"/>
      <c r="L67" s="80"/>
      <c r="M67" s="31"/>
      <c r="N67" s="31"/>
      <c r="O67" s="31"/>
      <c r="P67" s="31"/>
      <c r="Q67" s="31"/>
      <c r="R67" s="31"/>
      <c r="S67" s="81"/>
      <c r="T67" s="92"/>
      <c r="U67" s="92"/>
      <c r="V67" s="92"/>
      <c r="W67" s="92"/>
      <c r="X67" s="92"/>
      <c r="Y67" s="92"/>
      <c r="Z67" s="92"/>
      <c r="AA67" s="92"/>
      <c r="AB67" s="82"/>
      <c r="AC67" s="55"/>
      <c r="AD67" s="55"/>
      <c r="AE67" s="55"/>
      <c r="AF67" s="55"/>
      <c r="AG67" s="55"/>
      <c r="AH67" s="55"/>
      <c r="AI67" s="55"/>
      <c r="AJ67" s="55"/>
      <c r="AK67" s="55"/>
      <c r="AL67" s="55"/>
      <c r="AM67" s="55"/>
      <c r="AN67" s="83"/>
      <c r="AO67" s="84"/>
      <c r="AP67" s="84"/>
      <c r="AQ67" s="84"/>
      <c r="AR67" s="84"/>
      <c r="AS67" s="84"/>
      <c r="AT67" s="84"/>
      <c r="AU67" s="55"/>
      <c r="AV67" s="85"/>
      <c r="AW67" s="85"/>
      <c r="AX67" s="85"/>
      <c r="AY67" s="85"/>
      <c r="AZ67" s="85"/>
      <c r="BA67" s="85"/>
    </row>
    <row r="68" spans="3:53" ht="9.9499999999999993" customHeight="1" x14ac:dyDescent="0.15">
      <c r="C68" s="76"/>
      <c r="D68" s="77"/>
      <c r="E68" s="77"/>
      <c r="F68" s="77"/>
      <c r="G68" s="31"/>
      <c r="H68" s="78"/>
      <c r="I68" s="79"/>
      <c r="J68" s="79"/>
      <c r="K68" s="80"/>
      <c r="L68" s="80"/>
      <c r="M68" s="31"/>
      <c r="N68" s="31"/>
      <c r="O68" s="31"/>
      <c r="P68" s="31"/>
      <c r="Q68" s="31"/>
      <c r="R68" s="31"/>
      <c r="S68" s="81"/>
      <c r="T68" s="92"/>
      <c r="U68" s="92"/>
      <c r="V68" s="92"/>
      <c r="W68" s="92"/>
      <c r="X68" s="92"/>
      <c r="Y68" s="92"/>
      <c r="Z68" s="92"/>
      <c r="AA68" s="92"/>
      <c r="AB68" s="82"/>
      <c r="AC68" s="55"/>
      <c r="AD68" s="55"/>
      <c r="AE68" s="55"/>
      <c r="AF68" s="55"/>
      <c r="AG68" s="48"/>
      <c r="AH68" s="55"/>
      <c r="AI68" s="55"/>
      <c r="AJ68" s="55"/>
      <c r="AK68" s="55"/>
      <c r="AL68" s="55"/>
      <c r="AM68" s="55"/>
      <c r="AN68" s="83"/>
      <c r="AO68" s="84"/>
      <c r="AP68" s="84"/>
      <c r="AQ68" s="84"/>
      <c r="AR68" s="84"/>
      <c r="AS68" s="84"/>
      <c r="AT68" s="84"/>
      <c r="AU68" s="55"/>
      <c r="AV68" s="85"/>
      <c r="AW68" s="85"/>
      <c r="AX68" s="85"/>
      <c r="AY68" s="85"/>
      <c r="AZ68" s="85"/>
      <c r="BA68" s="85"/>
    </row>
    <row r="70" spans="3:53" ht="12.75" customHeight="1" x14ac:dyDescent="0.15">
      <c r="C70" s="212" t="s">
        <v>43</v>
      </c>
      <c r="D70" s="213"/>
      <c r="E70" s="213"/>
      <c r="F70" s="213"/>
      <c r="G70" s="214"/>
      <c r="H70" s="274" t="str">
        <f>DBCS(入力!E3)</f>
        <v/>
      </c>
      <c r="I70" s="275"/>
      <c r="J70" s="275"/>
      <c r="K70" s="275"/>
      <c r="L70" s="275"/>
      <c r="M70" s="275"/>
      <c r="N70" s="275"/>
      <c r="O70" s="275"/>
      <c r="P70" s="275"/>
      <c r="Q70" s="275"/>
      <c r="R70" s="275"/>
      <c r="S70" s="275"/>
      <c r="T70" s="275"/>
      <c r="U70" s="275"/>
      <c r="V70" s="275"/>
      <c r="W70" s="275"/>
      <c r="X70" s="275"/>
      <c r="Y70" s="275"/>
      <c r="Z70" s="275"/>
      <c r="AA70" s="275"/>
      <c r="AB70" s="275"/>
      <c r="AC70" s="276"/>
      <c r="AG70" s="336" t="str">
        <f>IF(入力!E11="","",入力!E11)</f>
        <v/>
      </c>
      <c r="AH70" s="336"/>
      <c r="AI70" s="336"/>
      <c r="AJ70" s="336"/>
      <c r="AK70" s="336"/>
      <c r="AL70" s="86" t="s">
        <v>52</v>
      </c>
      <c r="AM70" s="87"/>
      <c r="AN70" s="87"/>
      <c r="AO70" s="87"/>
      <c r="AP70" s="87"/>
      <c r="AQ70" s="87"/>
      <c r="AR70" s="87"/>
      <c r="AS70" s="87"/>
      <c r="AT70" s="87"/>
      <c r="AW70" s="88"/>
      <c r="AX70" s="242" t="s">
        <v>44</v>
      </c>
      <c r="AY70" s="242"/>
      <c r="AZ70" s="89"/>
    </row>
    <row r="71" spans="3:53" ht="12.75" customHeight="1" x14ac:dyDescent="0.15">
      <c r="C71" s="203"/>
      <c r="D71" s="204"/>
      <c r="E71" s="204"/>
      <c r="F71" s="204"/>
      <c r="G71" s="205"/>
      <c r="H71" s="197"/>
      <c r="I71" s="198"/>
      <c r="J71" s="198"/>
      <c r="K71" s="198"/>
      <c r="L71" s="198"/>
      <c r="M71" s="198"/>
      <c r="N71" s="198"/>
      <c r="O71" s="198"/>
      <c r="P71" s="198"/>
      <c r="Q71" s="198"/>
      <c r="R71" s="198"/>
      <c r="S71" s="198"/>
      <c r="T71" s="198"/>
      <c r="U71" s="198"/>
      <c r="V71" s="198"/>
      <c r="W71" s="198"/>
      <c r="X71" s="198"/>
      <c r="Y71" s="198"/>
      <c r="Z71" s="198"/>
      <c r="AA71" s="198"/>
      <c r="AB71" s="198"/>
      <c r="AC71" s="199"/>
      <c r="AI71" s="87"/>
      <c r="AJ71" s="87"/>
      <c r="AK71" s="87"/>
      <c r="AL71" s="87"/>
      <c r="AM71" s="87"/>
      <c r="AN71" s="87"/>
      <c r="AO71" s="87"/>
      <c r="AP71" s="87"/>
      <c r="AQ71" s="87"/>
      <c r="AR71" s="87"/>
      <c r="AS71" s="87"/>
      <c r="AT71" s="87"/>
    </row>
    <row r="72" spans="3:53" ht="12.75" customHeight="1" x14ac:dyDescent="0.15">
      <c r="C72" s="203" t="s">
        <v>45</v>
      </c>
      <c r="D72" s="204"/>
      <c r="E72" s="204"/>
      <c r="F72" s="204"/>
      <c r="G72" s="205"/>
      <c r="H72" s="197" t="str">
        <f>DBCS(入力!E4)</f>
        <v/>
      </c>
      <c r="I72" s="198"/>
      <c r="J72" s="198"/>
      <c r="K72" s="198"/>
      <c r="L72" s="198"/>
      <c r="M72" s="198"/>
      <c r="N72" s="198"/>
      <c r="O72" s="198"/>
      <c r="P72" s="198"/>
      <c r="Q72" s="198"/>
      <c r="R72" s="198"/>
      <c r="S72" s="198"/>
      <c r="T72" s="198"/>
      <c r="U72" s="198"/>
      <c r="V72" s="198"/>
      <c r="W72" s="198"/>
      <c r="X72" s="198"/>
      <c r="Y72" s="198"/>
      <c r="Z72" s="198"/>
      <c r="AA72" s="198"/>
      <c r="AB72" s="198"/>
      <c r="AC72" s="199"/>
      <c r="AI72" s="87"/>
      <c r="AJ72" s="87"/>
      <c r="AK72" s="87"/>
      <c r="AL72" s="87"/>
      <c r="AM72" s="87"/>
      <c r="AN72" s="87"/>
      <c r="AO72" s="87"/>
      <c r="AP72" s="87"/>
      <c r="AQ72" s="87"/>
      <c r="AR72" s="87"/>
      <c r="AS72" s="87"/>
      <c r="AT72" s="87"/>
    </row>
    <row r="73" spans="3:53" ht="12.75" customHeight="1" x14ac:dyDescent="0.15">
      <c r="C73" s="203"/>
      <c r="D73" s="204"/>
      <c r="E73" s="204"/>
      <c r="F73" s="204"/>
      <c r="G73" s="205"/>
      <c r="H73" s="197"/>
      <c r="I73" s="198"/>
      <c r="J73" s="198"/>
      <c r="K73" s="198"/>
      <c r="L73" s="198"/>
      <c r="M73" s="198"/>
      <c r="N73" s="198"/>
      <c r="O73" s="198"/>
      <c r="P73" s="198"/>
      <c r="Q73" s="198"/>
      <c r="R73" s="198"/>
      <c r="S73" s="198"/>
      <c r="T73" s="198"/>
      <c r="U73" s="198"/>
      <c r="V73" s="198"/>
      <c r="W73" s="198"/>
      <c r="X73" s="198"/>
      <c r="Y73" s="198"/>
      <c r="Z73" s="198"/>
      <c r="AA73" s="198"/>
      <c r="AB73" s="198"/>
      <c r="AC73" s="199"/>
      <c r="AI73" s="87"/>
      <c r="AJ73" s="87"/>
      <c r="AK73" s="87"/>
      <c r="AL73" s="87"/>
      <c r="AM73" s="87"/>
      <c r="AN73" s="87"/>
      <c r="AO73" s="87"/>
      <c r="AP73" s="87"/>
      <c r="AQ73" s="87"/>
      <c r="AR73" s="87"/>
      <c r="AS73" s="87"/>
      <c r="AT73" s="87"/>
    </row>
    <row r="74" spans="3:53" ht="12.75" customHeight="1" x14ac:dyDescent="0.15">
      <c r="C74" s="203" t="s">
        <v>46</v>
      </c>
      <c r="D74" s="204"/>
      <c r="E74" s="204"/>
      <c r="F74" s="204"/>
      <c r="G74" s="205"/>
      <c r="H74" s="197" t="str">
        <f>IF(入力!E5="","",入力!E5)</f>
        <v/>
      </c>
      <c r="I74" s="198"/>
      <c r="J74" s="198"/>
      <c r="K74" s="198"/>
      <c r="L74" s="198"/>
      <c r="M74" s="198"/>
      <c r="N74" s="198"/>
      <c r="O74" s="198"/>
      <c r="P74" s="198"/>
      <c r="Q74" s="198"/>
      <c r="R74" s="198"/>
      <c r="S74" s="198"/>
      <c r="T74" s="198"/>
      <c r="U74" s="198"/>
      <c r="V74" s="198"/>
      <c r="W74" s="198"/>
      <c r="X74" s="198"/>
      <c r="Y74" s="198"/>
      <c r="Z74" s="198"/>
      <c r="AA74" s="198"/>
      <c r="AB74" s="198"/>
      <c r="AC74" s="199"/>
      <c r="AF74" s="212" t="s">
        <v>91</v>
      </c>
      <c r="AG74" s="213"/>
      <c r="AH74" s="213"/>
      <c r="AI74" s="213"/>
      <c r="AJ74" s="214"/>
      <c r="AK74" s="327" t="str">
        <f>IF(入力!E8="","",入力!E8)</f>
        <v/>
      </c>
      <c r="AL74" s="328"/>
      <c r="AM74" s="328"/>
      <c r="AN74" s="328"/>
      <c r="AO74" s="328"/>
      <c r="AP74" s="328"/>
      <c r="AQ74" s="328"/>
      <c r="AR74" s="328"/>
      <c r="AS74" s="328"/>
      <c r="AT74" s="329"/>
    </row>
    <row r="75" spans="3:53" ht="12.75" customHeight="1" x14ac:dyDescent="0.15">
      <c r="C75" s="203"/>
      <c r="D75" s="204"/>
      <c r="E75" s="204"/>
      <c r="F75" s="204"/>
      <c r="G75" s="205"/>
      <c r="H75" s="197"/>
      <c r="I75" s="198"/>
      <c r="J75" s="198"/>
      <c r="K75" s="198"/>
      <c r="L75" s="198"/>
      <c r="M75" s="198"/>
      <c r="N75" s="198"/>
      <c r="O75" s="198"/>
      <c r="P75" s="198"/>
      <c r="Q75" s="198"/>
      <c r="R75" s="198"/>
      <c r="S75" s="198"/>
      <c r="T75" s="198"/>
      <c r="U75" s="198"/>
      <c r="V75" s="198"/>
      <c r="W75" s="198"/>
      <c r="X75" s="198"/>
      <c r="Y75" s="198"/>
      <c r="Z75" s="198"/>
      <c r="AA75" s="198"/>
      <c r="AB75" s="198"/>
      <c r="AC75" s="199"/>
      <c r="AF75" s="203"/>
      <c r="AG75" s="204"/>
      <c r="AH75" s="204"/>
      <c r="AI75" s="204"/>
      <c r="AJ75" s="205"/>
      <c r="AK75" s="330"/>
      <c r="AL75" s="331"/>
      <c r="AM75" s="331"/>
      <c r="AN75" s="331"/>
      <c r="AO75" s="331"/>
      <c r="AP75" s="331"/>
      <c r="AQ75" s="331"/>
      <c r="AR75" s="331"/>
      <c r="AS75" s="331"/>
      <c r="AT75" s="332"/>
    </row>
    <row r="76" spans="3:53" ht="12.75" customHeight="1" x14ac:dyDescent="0.15">
      <c r="C76" s="203" t="s">
        <v>47</v>
      </c>
      <c r="D76" s="204"/>
      <c r="E76" s="204"/>
      <c r="F76" s="204"/>
      <c r="G76" s="205"/>
      <c r="H76" s="197" t="str">
        <f>DBCS(入力!E6)</f>
        <v/>
      </c>
      <c r="I76" s="198"/>
      <c r="J76" s="198"/>
      <c r="K76" s="198"/>
      <c r="L76" s="198"/>
      <c r="M76" s="198"/>
      <c r="N76" s="198"/>
      <c r="O76" s="198"/>
      <c r="P76" s="198"/>
      <c r="Q76" s="198"/>
      <c r="R76" s="198"/>
      <c r="S76" s="198"/>
      <c r="T76" s="198"/>
      <c r="U76" s="198"/>
      <c r="V76" s="198"/>
      <c r="W76" s="198"/>
      <c r="X76" s="198"/>
      <c r="Y76" s="198"/>
      <c r="Z76" s="198"/>
      <c r="AA76" s="198"/>
      <c r="AB76" s="198"/>
      <c r="AC76" s="199"/>
      <c r="AF76" s="203" t="s">
        <v>47</v>
      </c>
      <c r="AG76" s="204"/>
      <c r="AH76" s="204"/>
      <c r="AI76" s="204"/>
      <c r="AJ76" s="205"/>
      <c r="AK76" s="330" t="str">
        <f>DBCS(入力!E9)</f>
        <v/>
      </c>
      <c r="AL76" s="331"/>
      <c r="AM76" s="331"/>
      <c r="AN76" s="331"/>
      <c r="AO76" s="331"/>
      <c r="AP76" s="331"/>
      <c r="AQ76" s="331"/>
      <c r="AR76" s="331"/>
      <c r="AS76" s="331"/>
      <c r="AT76" s="332"/>
    </row>
    <row r="77" spans="3:53" ht="12.75" customHeight="1" x14ac:dyDescent="0.15">
      <c r="C77" s="206"/>
      <c r="D77" s="207"/>
      <c r="E77" s="207"/>
      <c r="F77" s="207"/>
      <c r="G77" s="208"/>
      <c r="H77" s="209"/>
      <c r="I77" s="210"/>
      <c r="J77" s="210"/>
      <c r="K77" s="210"/>
      <c r="L77" s="210"/>
      <c r="M77" s="210"/>
      <c r="N77" s="210"/>
      <c r="O77" s="210"/>
      <c r="P77" s="210"/>
      <c r="Q77" s="210"/>
      <c r="R77" s="210"/>
      <c r="S77" s="210"/>
      <c r="T77" s="210"/>
      <c r="U77" s="210"/>
      <c r="V77" s="210"/>
      <c r="W77" s="210"/>
      <c r="X77" s="210"/>
      <c r="Y77" s="210"/>
      <c r="Z77" s="210"/>
      <c r="AA77" s="210"/>
      <c r="AB77" s="210"/>
      <c r="AC77" s="211"/>
      <c r="AF77" s="206"/>
      <c r="AG77" s="207"/>
      <c r="AH77" s="207"/>
      <c r="AI77" s="207"/>
      <c r="AJ77" s="208"/>
      <c r="AK77" s="333"/>
      <c r="AL77" s="334"/>
      <c r="AM77" s="334"/>
      <c r="AN77" s="334"/>
      <c r="AO77" s="334"/>
      <c r="AP77" s="334"/>
      <c r="AQ77" s="334"/>
      <c r="AR77" s="334"/>
      <c r="AS77" s="334"/>
      <c r="AT77" s="335"/>
    </row>
  </sheetData>
  <sheetProtection algorithmName="SHA-512" hashValue="ZxT+XPSCH4rZVzAhhUlrMy+uXdk0SOC/hjxfF81YcTuog5T8IVufWEZwIaNu5a+m/glWWlSZziohH+8cTKfAag==" saltValue="UZVC9MImx8nsIlgAE68GQQ==" spinCount="100000" sheet="1" objects="1" scenarios="1"/>
  <mergeCells count="319">
    <mergeCell ref="C74:G75"/>
    <mergeCell ref="AF74:AJ75"/>
    <mergeCell ref="AK74:AT75"/>
    <mergeCell ref="C76:G77"/>
    <mergeCell ref="H76:AC77"/>
    <mergeCell ref="AF76:AJ77"/>
    <mergeCell ref="AK76:AT77"/>
    <mergeCell ref="C70:G71"/>
    <mergeCell ref="AG70:AK70"/>
    <mergeCell ref="H70:AC71"/>
    <mergeCell ref="H74:AC75"/>
    <mergeCell ref="AX70:AY70"/>
    <mergeCell ref="C72:G73"/>
    <mergeCell ref="H72:AC73"/>
    <mergeCell ref="AL62:AM63"/>
    <mergeCell ref="AQ62:AT66"/>
    <mergeCell ref="D65:E66"/>
    <mergeCell ref="F65:G66"/>
    <mergeCell ref="H65:I66"/>
    <mergeCell ref="Y65:Y66"/>
    <mergeCell ref="Z65:AA66"/>
    <mergeCell ref="U62:U66"/>
    <mergeCell ref="V62:V66"/>
    <mergeCell ref="W62:W66"/>
    <mergeCell ref="X62:X66"/>
    <mergeCell ref="Z62:AA64"/>
    <mergeCell ref="AH62:AI62"/>
    <mergeCell ref="O62:O66"/>
    <mergeCell ref="P62:P66"/>
    <mergeCell ref="Q62:Q66"/>
    <mergeCell ref="R62:R66"/>
    <mergeCell ref="S62:S66"/>
    <mergeCell ref="T62:T66"/>
    <mergeCell ref="D62:E64"/>
    <mergeCell ref="F62:G64"/>
    <mergeCell ref="H62:I64"/>
    <mergeCell ref="J62:L66"/>
    <mergeCell ref="M62:M66"/>
    <mergeCell ref="N62:N66"/>
    <mergeCell ref="AZ55:AZ60"/>
    <mergeCell ref="BA55:BA60"/>
    <mergeCell ref="O57:V60"/>
    <mergeCell ref="X57:AE60"/>
    <mergeCell ref="D61:I61"/>
    <mergeCell ref="J61:R61"/>
    <mergeCell ref="S61:Y61"/>
    <mergeCell ref="AP61:AP66"/>
    <mergeCell ref="AQ61:AT61"/>
    <mergeCell ref="AU61:BA61"/>
    <mergeCell ref="AT55:AT60"/>
    <mergeCell ref="AU55:AU60"/>
    <mergeCell ref="AV55:AV60"/>
    <mergeCell ref="AW55:AW60"/>
    <mergeCell ref="AX55:AX60"/>
    <mergeCell ref="AY55:AY60"/>
    <mergeCell ref="AN55:AN60"/>
    <mergeCell ref="AF54:AH54"/>
    <mergeCell ref="AO55:AO60"/>
    <mergeCell ref="AP55:AP60"/>
    <mergeCell ref="AQ55:AQ60"/>
    <mergeCell ref="AR55:AR60"/>
    <mergeCell ref="AS55:AS60"/>
    <mergeCell ref="O55:V56"/>
    <mergeCell ref="X55:AE56"/>
    <mergeCell ref="AF55:AH60"/>
    <mergeCell ref="AI55:AK60"/>
    <mergeCell ref="AL55:AL60"/>
    <mergeCell ref="AM55:AM60"/>
    <mergeCell ref="O48:O52"/>
    <mergeCell ref="P48:P52"/>
    <mergeCell ref="Q48:Q52"/>
    <mergeCell ref="R48:R52"/>
    <mergeCell ref="H55:H60"/>
    <mergeCell ref="I55:I60"/>
    <mergeCell ref="J55:J60"/>
    <mergeCell ref="K55:K60"/>
    <mergeCell ref="L55:L60"/>
    <mergeCell ref="M55:M60"/>
    <mergeCell ref="D54:M54"/>
    <mergeCell ref="N54:AE54"/>
    <mergeCell ref="AO41:AO46"/>
    <mergeCell ref="AP41:AP46"/>
    <mergeCell ref="AQ41:AQ46"/>
    <mergeCell ref="AR41:AR46"/>
    <mergeCell ref="AI54:AQ54"/>
    <mergeCell ref="AR54:BA54"/>
    <mergeCell ref="C55:C66"/>
    <mergeCell ref="D55:D60"/>
    <mergeCell ref="E55:E60"/>
    <mergeCell ref="F55:F60"/>
    <mergeCell ref="G55:G60"/>
    <mergeCell ref="AL48:AM49"/>
    <mergeCell ref="AQ48:AT52"/>
    <mergeCell ref="D51:E52"/>
    <mergeCell ref="F51:G52"/>
    <mergeCell ref="H51:I52"/>
    <mergeCell ref="Y51:Y52"/>
    <mergeCell ref="Z51:AA52"/>
    <mergeCell ref="U48:U52"/>
    <mergeCell ref="V48:V52"/>
    <mergeCell ref="W48:W52"/>
    <mergeCell ref="X48:X52"/>
    <mergeCell ref="Z48:AA50"/>
    <mergeCell ref="AH48:AI48"/>
    <mergeCell ref="D40:M40"/>
    <mergeCell ref="N40:AE40"/>
    <mergeCell ref="AF40:AH40"/>
    <mergeCell ref="AI40:AQ40"/>
    <mergeCell ref="AR40:BA40"/>
    <mergeCell ref="S48:S52"/>
    <mergeCell ref="T48:T52"/>
    <mergeCell ref="D48:E50"/>
    <mergeCell ref="F48:G50"/>
    <mergeCell ref="H48:I50"/>
    <mergeCell ref="J48:L52"/>
    <mergeCell ref="M48:M52"/>
    <mergeCell ref="N48:N52"/>
    <mergeCell ref="AZ41:AZ46"/>
    <mergeCell ref="AI41:AK46"/>
    <mergeCell ref="AL41:AL46"/>
    <mergeCell ref="AM41:AM46"/>
    <mergeCell ref="H41:H46"/>
    <mergeCell ref="I41:I46"/>
    <mergeCell ref="J41:J46"/>
    <mergeCell ref="K41:K46"/>
    <mergeCell ref="L41:L46"/>
    <mergeCell ref="M41:M46"/>
    <mergeCell ref="AY41:AY46"/>
    <mergeCell ref="C41:C52"/>
    <mergeCell ref="D41:D46"/>
    <mergeCell ref="E41:E46"/>
    <mergeCell ref="F41:F46"/>
    <mergeCell ref="G41:G46"/>
    <mergeCell ref="BA41:BA46"/>
    <mergeCell ref="O43:V46"/>
    <mergeCell ref="X43:AE46"/>
    <mergeCell ref="D47:I47"/>
    <mergeCell ref="J47:R47"/>
    <mergeCell ref="S47:Y47"/>
    <mergeCell ref="AP47:AP52"/>
    <mergeCell ref="AQ47:AT47"/>
    <mergeCell ref="AU47:BA47"/>
    <mergeCell ref="AT41:AT46"/>
    <mergeCell ref="AU41:AU46"/>
    <mergeCell ref="AV41:AV46"/>
    <mergeCell ref="AW41:AW46"/>
    <mergeCell ref="AX41:AX46"/>
    <mergeCell ref="AS41:AS46"/>
    <mergeCell ref="O41:V42"/>
    <mergeCell ref="X41:AE42"/>
    <mergeCell ref="AF41:AH46"/>
    <mergeCell ref="AN41:AN46"/>
    <mergeCell ref="D37:E38"/>
    <mergeCell ref="F37:G38"/>
    <mergeCell ref="H37:I38"/>
    <mergeCell ref="Y37:Y38"/>
    <mergeCell ref="Z37:AA38"/>
    <mergeCell ref="U34:U38"/>
    <mergeCell ref="V34:V38"/>
    <mergeCell ref="W34:W38"/>
    <mergeCell ref="X34:X38"/>
    <mergeCell ref="Z34:AA36"/>
    <mergeCell ref="O34:O38"/>
    <mergeCell ref="P34:P38"/>
    <mergeCell ref="Q34:Q38"/>
    <mergeCell ref="R34:R38"/>
    <mergeCell ref="S34:S38"/>
    <mergeCell ref="T34:T38"/>
    <mergeCell ref="D34:E36"/>
    <mergeCell ref="F34:G36"/>
    <mergeCell ref="H34:I36"/>
    <mergeCell ref="J34:L38"/>
    <mergeCell ref="M34:M38"/>
    <mergeCell ref="S33:Y33"/>
    <mergeCell ref="AP33:AP38"/>
    <mergeCell ref="AQ33:AT33"/>
    <mergeCell ref="AU33:BA33"/>
    <mergeCell ref="AT27:AT32"/>
    <mergeCell ref="AU27:AU32"/>
    <mergeCell ref="AV27:AV32"/>
    <mergeCell ref="AW27:AW32"/>
    <mergeCell ref="AX27:AX32"/>
    <mergeCell ref="AY27:AY32"/>
    <mergeCell ref="AN27:AN32"/>
    <mergeCell ref="AO27:AO32"/>
    <mergeCell ref="AP27:AP32"/>
    <mergeCell ref="AQ27:AQ32"/>
    <mergeCell ref="AR27:AR32"/>
    <mergeCell ref="AS27:AS32"/>
    <mergeCell ref="O27:V28"/>
    <mergeCell ref="AL34:AM35"/>
    <mergeCell ref="AQ34:AT38"/>
    <mergeCell ref="AH34:AI34"/>
    <mergeCell ref="AR26:BA26"/>
    <mergeCell ref="C27:C38"/>
    <mergeCell ref="D27:D32"/>
    <mergeCell ref="E27:E32"/>
    <mergeCell ref="F27:F32"/>
    <mergeCell ref="G27:G32"/>
    <mergeCell ref="X27:AE28"/>
    <mergeCell ref="AF27:AH32"/>
    <mergeCell ref="AI27:AK32"/>
    <mergeCell ref="AL27:AL32"/>
    <mergeCell ref="AM27:AM32"/>
    <mergeCell ref="H27:H32"/>
    <mergeCell ref="I27:I32"/>
    <mergeCell ref="J27:J32"/>
    <mergeCell ref="K27:K32"/>
    <mergeCell ref="L27:L32"/>
    <mergeCell ref="M27:M32"/>
    <mergeCell ref="N34:N38"/>
    <mergeCell ref="AZ27:AZ32"/>
    <mergeCell ref="BA27:BA32"/>
    <mergeCell ref="O29:V32"/>
    <mergeCell ref="X29:AE32"/>
    <mergeCell ref="D33:I33"/>
    <mergeCell ref="J33:R33"/>
    <mergeCell ref="D20:E22"/>
    <mergeCell ref="F20:G22"/>
    <mergeCell ref="H20:I22"/>
    <mergeCell ref="J20:L24"/>
    <mergeCell ref="M20:M24"/>
    <mergeCell ref="D26:M26"/>
    <mergeCell ref="N26:AE26"/>
    <mergeCell ref="AF26:AH26"/>
    <mergeCell ref="AI26:AQ26"/>
    <mergeCell ref="Y23:Y24"/>
    <mergeCell ref="Z23:AA24"/>
    <mergeCell ref="U20:U24"/>
    <mergeCell ref="V20:V24"/>
    <mergeCell ref="W20:W24"/>
    <mergeCell ref="X20:X24"/>
    <mergeCell ref="Z20:AA22"/>
    <mergeCell ref="AH20:AI20"/>
    <mergeCell ref="O20:O24"/>
    <mergeCell ref="P20:P24"/>
    <mergeCell ref="Q20:Q24"/>
    <mergeCell ref="R20:R24"/>
    <mergeCell ref="S20:S24"/>
    <mergeCell ref="T20:T24"/>
    <mergeCell ref="D19:I19"/>
    <mergeCell ref="J19:R19"/>
    <mergeCell ref="S19:Y19"/>
    <mergeCell ref="AP19:AP24"/>
    <mergeCell ref="AQ19:AT19"/>
    <mergeCell ref="AU19:BA19"/>
    <mergeCell ref="AT13:AT18"/>
    <mergeCell ref="AU13:AU18"/>
    <mergeCell ref="AV13:AV18"/>
    <mergeCell ref="AW13:AW18"/>
    <mergeCell ref="AX13:AX18"/>
    <mergeCell ref="AY13:AY18"/>
    <mergeCell ref="AN13:AN18"/>
    <mergeCell ref="AO13:AO18"/>
    <mergeCell ref="AP13:AP18"/>
    <mergeCell ref="AQ13:AQ18"/>
    <mergeCell ref="AR13:AR18"/>
    <mergeCell ref="AS13:AS18"/>
    <mergeCell ref="O13:V14"/>
    <mergeCell ref="AL20:AM21"/>
    <mergeCell ref="AQ20:AT24"/>
    <mergeCell ref="D23:E24"/>
    <mergeCell ref="F23:G24"/>
    <mergeCell ref="H23:I24"/>
    <mergeCell ref="AF12:AH12"/>
    <mergeCell ref="AI12:AQ12"/>
    <mergeCell ref="AR12:BA12"/>
    <mergeCell ref="C13:C24"/>
    <mergeCell ref="D13:D18"/>
    <mergeCell ref="E13:E18"/>
    <mergeCell ref="F13:F18"/>
    <mergeCell ref="G13:G18"/>
    <mergeCell ref="X13:AE14"/>
    <mergeCell ref="AF13:AH18"/>
    <mergeCell ref="AI13:AK18"/>
    <mergeCell ref="AL13:AL18"/>
    <mergeCell ref="AM13:AM18"/>
    <mergeCell ref="H13:H18"/>
    <mergeCell ref="I13:I18"/>
    <mergeCell ref="J13:J18"/>
    <mergeCell ref="K13:K18"/>
    <mergeCell ref="L13:L18"/>
    <mergeCell ref="M13:M18"/>
    <mergeCell ref="N20:N24"/>
    <mergeCell ref="AZ13:AZ18"/>
    <mergeCell ref="BA13:BA18"/>
    <mergeCell ref="O15:V18"/>
    <mergeCell ref="X15:AE18"/>
    <mergeCell ref="C1:G1"/>
    <mergeCell ref="U2:AJ3"/>
    <mergeCell ref="AX3:BA3"/>
    <mergeCell ref="AX4:AX6"/>
    <mergeCell ref="AY4:AY6"/>
    <mergeCell ref="AZ4:AZ6"/>
    <mergeCell ref="BA4:BA6"/>
    <mergeCell ref="C7:E7"/>
    <mergeCell ref="F7:H7"/>
    <mergeCell ref="I7:L7"/>
    <mergeCell ref="M7:Q7"/>
    <mergeCell ref="R7:U7"/>
    <mergeCell ref="T8:T10"/>
    <mergeCell ref="U8:U10"/>
    <mergeCell ref="J8:J10"/>
    <mergeCell ref="K8:K10"/>
    <mergeCell ref="L8:L10"/>
    <mergeCell ref="M8:M10"/>
    <mergeCell ref="N8:N10"/>
    <mergeCell ref="O8:O10"/>
    <mergeCell ref="D12:M12"/>
    <mergeCell ref="N12:AE12"/>
    <mergeCell ref="C8:E10"/>
    <mergeCell ref="F8:F10"/>
    <mergeCell ref="G8:G10"/>
    <mergeCell ref="H8:H10"/>
    <mergeCell ref="I8:I10"/>
    <mergeCell ref="P8:P10"/>
    <mergeCell ref="Q8:Q10"/>
    <mergeCell ref="R8:R10"/>
    <mergeCell ref="S8:S10"/>
  </mergeCells>
  <phoneticPr fontId="1"/>
  <pageMargins left="0.19685039370078741" right="0.19685039370078741" top="7.874015748031496E-2" bottom="0.39370078740157483" header="0.31496062992125984" footer="0.19685039370078741"/>
  <pageSetup paperSize="9" scale="75" orientation="landscape" r:id="rId1"/>
  <headerFooter>
    <oddFooter>&amp;L報道基金_01k（202508改訂）</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7C132-4D23-4922-9458-5DE570459706}">
  <sheetPr>
    <pageSetUpPr fitToPage="1"/>
  </sheetPr>
  <dimension ref="C1:BB77"/>
  <sheetViews>
    <sheetView showGridLines="0" zoomScaleNormal="100" zoomScaleSheetLayoutView="70" workbookViewId="0"/>
  </sheetViews>
  <sheetFormatPr defaultColWidth="3.625" defaultRowHeight="12.75" customHeight="1" x14ac:dyDescent="0.15"/>
  <cols>
    <col min="1" max="6" width="3.625" style="21"/>
    <col min="7" max="7" width="3.625" style="21" customWidth="1"/>
    <col min="8" max="20" width="3.625" style="21"/>
    <col min="21" max="21" width="3.625" style="21" customWidth="1"/>
    <col min="22" max="28" width="3.625" style="21"/>
    <col min="29" max="37" width="3.625" style="21" customWidth="1"/>
    <col min="38" max="16384" width="3.625" style="21"/>
  </cols>
  <sheetData>
    <row r="1" spans="3:54" ht="5.0999999999999996" customHeight="1" x14ac:dyDescent="0.15">
      <c r="C1" s="325"/>
      <c r="D1" s="325"/>
      <c r="E1" s="325"/>
      <c r="F1" s="325"/>
      <c r="G1" s="325"/>
    </row>
    <row r="2" spans="3:54" ht="12.75" customHeight="1" thickBot="1" x14ac:dyDescent="0.3">
      <c r="S2" s="22"/>
      <c r="T2" s="22"/>
      <c r="U2" s="326" t="s">
        <v>23</v>
      </c>
      <c r="V2" s="326"/>
      <c r="W2" s="326"/>
      <c r="X2" s="326"/>
      <c r="Y2" s="326"/>
      <c r="Z2" s="326"/>
      <c r="AA2" s="326"/>
      <c r="AB2" s="326"/>
      <c r="AC2" s="326"/>
      <c r="AD2" s="326"/>
      <c r="AE2" s="326"/>
      <c r="AF2" s="326"/>
      <c r="AG2" s="326"/>
      <c r="AH2" s="326"/>
      <c r="AI2" s="326"/>
      <c r="AJ2" s="326"/>
      <c r="AK2" s="23"/>
      <c r="AL2" s="23"/>
    </row>
    <row r="3" spans="3:54" ht="12.75" customHeight="1" x14ac:dyDescent="0.25">
      <c r="Q3" s="24"/>
      <c r="R3" s="23"/>
      <c r="S3" s="25"/>
      <c r="T3" s="25" t="s">
        <v>24</v>
      </c>
      <c r="U3" s="326"/>
      <c r="V3" s="326"/>
      <c r="W3" s="326"/>
      <c r="X3" s="326"/>
      <c r="Y3" s="326"/>
      <c r="Z3" s="326"/>
      <c r="AA3" s="326"/>
      <c r="AB3" s="326"/>
      <c r="AC3" s="326"/>
      <c r="AD3" s="326"/>
      <c r="AE3" s="326"/>
      <c r="AF3" s="326"/>
      <c r="AG3" s="326"/>
      <c r="AH3" s="326"/>
      <c r="AI3" s="326"/>
      <c r="AJ3" s="326"/>
      <c r="AK3" s="23"/>
      <c r="AW3" s="26"/>
      <c r="AX3" s="230" t="s">
        <v>25</v>
      </c>
      <c r="AY3" s="231"/>
      <c r="AZ3" s="231"/>
      <c r="BA3" s="232"/>
    </row>
    <row r="4" spans="3:54" ht="12.75" customHeight="1" x14ac:dyDescent="0.25">
      <c r="T4" s="23"/>
      <c r="U4" s="23"/>
      <c r="V4" s="23"/>
      <c r="W4" s="23"/>
      <c r="X4" s="23"/>
      <c r="Y4" s="23"/>
      <c r="Z4" s="23"/>
      <c r="AA4" s="23"/>
      <c r="AB4" s="23"/>
      <c r="AC4" s="23"/>
      <c r="AD4" s="23"/>
      <c r="AE4" s="23"/>
      <c r="AF4" s="23"/>
      <c r="AG4" s="23"/>
      <c r="AH4" s="23"/>
      <c r="AI4" s="23"/>
      <c r="AW4" s="26"/>
      <c r="AX4" s="236"/>
      <c r="AY4" s="239"/>
      <c r="AZ4" s="239"/>
      <c r="BA4" s="227"/>
    </row>
    <row r="5" spans="3:54" ht="12.75" customHeight="1" x14ac:dyDescent="0.25">
      <c r="T5" s="23"/>
      <c r="U5" s="23"/>
      <c r="V5" s="23"/>
      <c r="W5" s="23"/>
      <c r="X5" s="23"/>
      <c r="Y5" s="23"/>
      <c r="Z5" s="23"/>
      <c r="AA5" s="23"/>
      <c r="AB5" s="23"/>
      <c r="AC5" s="23"/>
      <c r="AD5" s="23"/>
      <c r="AE5" s="23"/>
      <c r="AF5" s="23"/>
      <c r="AG5" s="23"/>
      <c r="AH5" s="23"/>
      <c r="AI5" s="23"/>
      <c r="AW5" s="26"/>
      <c r="AX5" s="237"/>
      <c r="AY5" s="240"/>
      <c r="AZ5" s="240"/>
      <c r="BA5" s="228"/>
    </row>
    <row r="6" spans="3:54" ht="12.75" customHeight="1" thickBot="1" x14ac:dyDescent="0.2">
      <c r="AW6" s="26"/>
      <c r="AX6" s="238"/>
      <c r="AY6" s="241"/>
      <c r="AZ6" s="241"/>
      <c r="BA6" s="229"/>
    </row>
    <row r="7" spans="3:54" ht="12.75" customHeight="1" x14ac:dyDescent="0.2">
      <c r="C7" s="200" t="s">
        <v>80</v>
      </c>
      <c r="D7" s="201"/>
      <c r="E7" s="202"/>
      <c r="F7" s="200" t="s">
        <v>79</v>
      </c>
      <c r="G7" s="201"/>
      <c r="H7" s="202"/>
      <c r="I7" s="200" t="s">
        <v>26</v>
      </c>
      <c r="J7" s="201"/>
      <c r="K7" s="201"/>
      <c r="L7" s="202"/>
      <c r="M7" s="200" t="s">
        <v>27</v>
      </c>
      <c r="N7" s="201"/>
      <c r="O7" s="201"/>
      <c r="P7" s="201"/>
      <c r="Q7" s="202"/>
      <c r="R7" s="200" t="s">
        <v>81</v>
      </c>
      <c r="S7" s="201"/>
      <c r="T7" s="201"/>
      <c r="U7" s="202"/>
      <c r="AL7" s="27"/>
      <c r="AM7" s="27"/>
      <c r="AN7" s="27"/>
      <c r="AO7" s="27"/>
    </row>
    <row r="8" spans="3:54" ht="12.75" customHeight="1" x14ac:dyDescent="0.2">
      <c r="C8" s="316">
        <v>8</v>
      </c>
      <c r="D8" s="317"/>
      <c r="E8" s="318"/>
      <c r="F8" s="236">
        <v>0</v>
      </c>
      <c r="G8" s="239">
        <v>2</v>
      </c>
      <c r="H8" s="239">
        <v>0</v>
      </c>
      <c r="I8" s="236">
        <v>0</v>
      </c>
      <c r="J8" s="239">
        <v>0</v>
      </c>
      <c r="K8" s="239">
        <v>8</v>
      </c>
      <c r="L8" s="227">
        <v>8</v>
      </c>
      <c r="M8" s="236" t="str">
        <f>IF(入力!E2="","",LEFT(RIGHT(CONCATENATE("      ",入力!E2),5),1))</f>
        <v/>
      </c>
      <c r="N8" s="239" t="str">
        <f>IF(入力!E2="","",MID(RIGHT(CONCATENATE("      ",入力!E2),5),2,1))</f>
        <v/>
      </c>
      <c r="O8" s="239" t="str">
        <f>IF(入力!E2="","",MID(RIGHT(CONCATENATE("      ",入力!E2),5),3,1))</f>
        <v/>
      </c>
      <c r="P8" s="239" t="str">
        <f>IF(入力!E2="","",MID(RIGHT(CONCATENATE("      ",入力!E2),5),4,1))</f>
        <v/>
      </c>
      <c r="Q8" s="227" t="str">
        <f>IF(入力!E2="","",RIGHT(RIGHT(CONCATENATE("      ",入力!E2),5),1))</f>
        <v/>
      </c>
      <c r="R8" s="236" t="s">
        <v>103</v>
      </c>
      <c r="S8" s="239">
        <v>1</v>
      </c>
      <c r="T8" s="239">
        <v>1</v>
      </c>
      <c r="U8" s="227">
        <v>0</v>
      </c>
      <c r="AL8" s="27"/>
      <c r="AM8" s="27"/>
      <c r="AN8" s="27"/>
      <c r="AO8" s="27"/>
      <c r="AS8" s="28"/>
      <c r="AT8" s="29"/>
      <c r="AU8" s="29"/>
      <c r="AV8" s="30"/>
    </row>
    <row r="9" spans="3:54" ht="12.75" customHeight="1" x14ac:dyDescent="0.2">
      <c r="C9" s="319"/>
      <c r="D9" s="320"/>
      <c r="E9" s="321"/>
      <c r="F9" s="237"/>
      <c r="G9" s="240"/>
      <c r="H9" s="240"/>
      <c r="I9" s="237"/>
      <c r="J9" s="240"/>
      <c r="K9" s="240"/>
      <c r="L9" s="228"/>
      <c r="M9" s="237"/>
      <c r="N9" s="240"/>
      <c r="O9" s="240"/>
      <c r="P9" s="240"/>
      <c r="Q9" s="228"/>
      <c r="R9" s="237"/>
      <c r="S9" s="240"/>
      <c r="T9" s="240"/>
      <c r="U9" s="228"/>
      <c r="AL9" s="27"/>
      <c r="AM9" s="27"/>
      <c r="AN9" s="27"/>
      <c r="AO9" s="27"/>
      <c r="AS9" s="28"/>
      <c r="AT9" s="29"/>
      <c r="AU9" s="29"/>
      <c r="AV9" s="30"/>
    </row>
    <row r="10" spans="3:54" ht="12.75" customHeight="1" thickBot="1" x14ac:dyDescent="0.2">
      <c r="C10" s="322"/>
      <c r="D10" s="323"/>
      <c r="E10" s="324"/>
      <c r="F10" s="238"/>
      <c r="G10" s="241"/>
      <c r="H10" s="241"/>
      <c r="I10" s="238"/>
      <c r="J10" s="241"/>
      <c r="K10" s="241"/>
      <c r="L10" s="229"/>
      <c r="M10" s="238"/>
      <c r="N10" s="241"/>
      <c r="O10" s="241"/>
      <c r="P10" s="241"/>
      <c r="Q10" s="229"/>
      <c r="R10" s="238"/>
      <c r="S10" s="241"/>
      <c r="T10" s="241"/>
      <c r="U10" s="229"/>
      <c r="V10" s="31"/>
      <c r="W10" s="31"/>
      <c r="X10" s="31"/>
    </row>
    <row r="11" spans="3:54" ht="5.0999999999999996" customHeight="1" thickBot="1" x14ac:dyDescent="0.2"/>
    <row r="12" spans="3:54" ht="12.75" customHeight="1" x14ac:dyDescent="0.15">
      <c r="C12" s="32" t="s">
        <v>85</v>
      </c>
      <c r="D12" s="230" t="s">
        <v>28</v>
      </c>
      <c r="E12" s="231"/>
      <c r="F12" s="231"/>
      <c r="G12" s="231"/>
      <c r="H12" s="231"/>
      <c r="I12" s="231"/>
      <c r="J12" s="231"/>
      <c r="K12" s="231"/>
      <c r="L12" s="231"/>
      <c r="M12" s="232"/>
      <c r="N12" s="200" t="s">
        <v>29</v>
      </c>
      <c r="O12" s="201"/>
      <c r="P12" s="201"/>
      <c r="Q12" s="201"/>
      <c r="R12" s="201"/>
      <c r="S12" s="201"/>
      <c r="T12" s="201"/>
      <c r="U12" s="201"/>
      <c r="V12" s="201"/>
      <c r="W12" s="201"/>
      <c r="X12" s="201"/>
      <c r="Y12" s="201"/>
      <c r="Z12" s="201"/>
      <c r="AA12" s="201"/>
      <c r="AB12" s="201"/>
      <c r="AC12" s="201"/>
      <c r="AD12" s="201"/>
      <c r="AE12" s="202"/>
      <c r="AF12" s="313" t="s">
        <v>31</v>
      </c>
      <c r="AG12" s="314"/>
      <c r="AH12" s="315"/>
      <c r="AI12" s="200" t="s">
        <v>30</v>
      </c>
      <c r="AJ12" s="201"/>
      <c r="AK12" s="201"/>
      <c r="AL12" s="201"/>
      <c r="AM12" s="201"/>
      <c r="AN12" s="201"/>
      <c r="AO12" s="201"/>
      <c r="AP12" s="201"/>
      <c r="AQ12" s="202"/>
      <c r="AR12" s="230" t="s">
        <v>32</v>
      </c>
      <c r="AS12" s="231"/>
      <c r="AT12" s="231"/>
      <c r="AU12" s="231"/>
      <c r="AV12" s="231"/>
      <c r="AW12" s="231"/>
      <c r="AX12" s="231"/>
      <c r="AY12" s="231"/>
      <c r="AZ12" s="231"/>
      <c r="BA12" s="232"/>
      <c r="BB12" s="33"/>
    </row>
    <row r="13" spans="3:54" ht="9.9499999999999993" customHeight="1" x14ac:dyDescent="0.15">
      <c r="C13" s="233">
        <v>13</v>
      </c>
      <c r="D13" s="337" t="str">
        <f>IF(入力!E27="","",LEFT(RIGHT(CONCATENATE("          ",入力!E27),10),1))</f>
        <v/>
      </c>
      <c r="E13" s="340" t="str">
        <f>IF(入力!E27="","",MID(RIGHT(CONCATENATE("          ",入力!E27),10),2,1))</f>
        <v/>
      </c>
      <c r="F13" s="340" t="str">
        <f>IF(入力!E27="","",MID(RIGHT(CONCATENATE("          ",入力!E27),10),3,1))</f>
        <v/>
      </c>
      <c r="G13" s="340" t="str">
        <f>IF(入力!E27="","",MID(RIGHT(CONCATENATE("          ",入力!E27),10),4,1))</f>
        <v/>
      </c>
      <c r="H13" s="340" t="str">
        <f>IF(入力!E27="","",MID(RIGHT(CONCATENATE("          ",入力!E27),10),5,1))</f>
        <v/>
      </c>
      <c r="I13" s="340" t="str">
        <f>IF(入力!E27="","",MID(RIGHT(CONCATENATE("          ",入力!E27),10),6,1))</f>
        <v/>
      </c>
      <c r="J13" s="340" t="str">
        <f>IF(入力!E27="","",MID(RIGHT(CONCATENATE("          ",入力!E27),10),7,1))</f>
        <v/>
      </c>
      <c r="K13" s="340" t="str">
        <f>IF(入力!E27="","",MID(RIGHT(CONCATENATE("          ",入力!E27),10),8,1))</f>
        <v/>
      </c>
      <c r="L13" s="340" t="str">
        <f>IF(入力!E27="","",MID(RIGHT(CONCATENATE("          ",入力!E27),10),9,1))</f>
        <v/>
      </c>
      <c r="M13" s="347" t="str">
        <f>IF(入力!E27="","",RIGHT(RIGHT(CONCATENATE("          ",入力!E27),10),1))</f>
        <v/>
      </c>
      <c r="N13" s="1" t="s">
        <v>33</v>
      </c>
      <c r="O13" s="343" t="str">
        <f>IF(入力!H27="","",入力!H27)</f>
        <v/>
      </c>
      <c r="P13" s="343"/>
      <c r="Q13" s="343"/>
      <c r="R13" s="343"/>
      <c r="S13" s="343"/>
      <c r="T13" s="343"/>
      <c r="U13" s="343"/>
      <c r="V13" s="365"/>
      <c r="W13" s="2"/>
      <c r="X13" s="343" t="str">
        <f>IF(入力!I27="","",入力!I27)</f>
        <v/>
      </c>
      <c r="Y13" s="343"/>
      <c r="Z13" s="343"/>
      <c r="AA13" s="343"/>
      <c r="AB13" s="343"/>
      <c r="AC13" s="343"/>
      <c r="AD13" s="343"/>
      <c r="AE13" s="344"/>
      <c r="AF13" s="281" t="str">
        <f>IF(入力!J27="","",IF(入力!J27="男","5 ：男",IF(入力!J27="女","6 ：女","error")))</f>
        <v/>
      </c>
      <c r="AG13" s="218"/>
      <c r="AH13" s="222"/>
      <c r="AI13" s="281" t="str">
        <f>IF(入力!K27="","",IF((VALUE(TEXT(入力!K27,"yyyymmdd"))-20190501)&gt;=0,"令和",IF((VALUE(TEXT(入力!K27,"yyyymmdd"))-19890108)&gt;=0,"平成","昭和")))</f>
        <v/>
      </c>
      <c r="AJ13" s="218" t="str">
        <f t="shared" ref="AI13:AK18" si="0">IF($B13="","",IF((VALUE(TEXT($B13,"yyyymmdd"))-20190501)&gt;=0,"9 ： 令和",IF((VALUE(TEXT($B13,"yyyymmdd"))-19890108)&gt;=0,"7 ： 平成","5 ： 昭和")))</f>
        <v/>
      </c>
      <c r="AK13" s="282" t="str">
        <f t="shared" si="0"/>
        <v/>
      </c>
      <c r="AL13" s="215" t="str">
        <f>IF(入力!K27="","",IF((VALUE(TEXT(入力!K27,"yyyymmdd"))-20190501)&lt;0,LEFT(IF((VALUE(TEXT(入力!K27,"yyyymmdd"))-19890108)&gt;=0,RIGHT(CONCATENATE("0",TEXT(入力!K27,"yyyymmdd")-19880000),6),TEXT(入力!K27,"yyyymmdd")-19250000),1),IF((TEXT(入力!K27,"yyyymmdd")-20180000)&lt;100000,0,LEFT(TEXT(入力!K27,"yyyymmdd")-20180000,1))))</f>
        <v/>
      </c>
      <c r="AM13" s="224" t="str">
        <f>IF(入力!K27="","",IF((VALUE(TEXT(入力!K27,"yyyymmdd"))-20190501)&lt;0,MID(IF((VALUE(TEXT(入力!K27,"yyyymmdd"))-19890108)&gt;=0,RIGHT(CONCATENATE("0",TEXT(入力!K27,"yyyymmdd")-19880000),6),TEXT(入力!K27,"yyyymmdd")-19250000),2,1),IF((TEXT(入力!K27,"yyyymmdd")-20180000)&lt;100000,LEFT(TEXT(入力!K27,"yyyymmdd")-20180000,1),MID(TEXT(入力!K27,"yyyymmdd")-20180000,2,1))))</f>
        <v/>
      </c>
      <c r="AN13" s="215" t="str">
        <f>IF(入力!K27="","",IF((VALUE(TEXT(入力!K27,"yyyymmdd"))-20190501)&lt;0,MID(IF((VALUE(TEXT(入力!K27,"yyyymmdd"))-19890108)&gt;=0,RIGHT(CONCATENATE("0",TEXT(入力!K27,"yyyymmdd")-19880000),6),TEXT(入力!K27,"yyyymmdd")-19250000),3,1),IF((TEXT(入力!K27,"yyyymmdd")-20180000)&lt;100000,MID(TEXT(入力!K27,"yyyymmdd")-20180000,2,1),MID(TEXT(入力!K27,"yyyymmdd")-20180000,3,1))))</f>
        <v/>
      </c>
      <c r="AO13" s="224" t="str">
        <f>IF(入力!K27="","",IF((VALUE(TEXT(入力!K27,"yyyymmdd"))-20190501)&lt;0,MID(IF((VALUE(TEXT(入力!K27,"yyyymmdd"))-19890108)&gt;=0,RIGHT(CONCATENATE("0",TEXT(入力!K27,"yyyymmdd")-19880000),6),TEXT(入力!K27,"yyyymmdd")-19250000),4,1),IF((TEXT(入力!K27,"yyyymmdd")-20180000)&lt;100000,MID(TEXT(入力!K27,"yyyymmdd")-20180000,3,1),MID(TEXT(入力!K27,"yyyymmdd")-20180000,4,1))))</f>
        <v/>
      </c>
      <c r="AP13" s="215" t="str">
        <f>IF(入力!K27="","",IF((VALUE(TEXT(入力!K27,"yyyymmdd"))-20190501)&lt;0,MID(IF((VALUE(TEXT(入力!K27,"yyyymmdd"))-19890108)&gt;=0,RIGHT(CONCATENATE("0",TEXT(入力!K27,"yyyymmdd")-19880000),6),TEXT(入力!K27,"yyyymmdd")-19250000),5,1),IF((TEXT(入力!K27,"yyyymmdd")-20180000)&lt;100000,MID(TEXT(入力!K27,"yyyymmdd")-20180000,4,1),MID(TEXT(入力!K27,"yyyymmdd")-20180000,5,1))))</f>
        <v/>
      </c>
      <c r="AQ13" s="227" t="str">
        <f>IF(入力!K27="","",IF((VALUE(TEXT(入力!K27,"yyyymmdd"))-20190501)&lt;0,RIGHT(IF((VALUE(TEXT(入力!K27,"yyyymmdd"))-19890108)&gt;=0,RIGHT(CONCATENATE("0",TEXT(入力!K27,"yyyymmdd")-19880000),6),TEXT(入力!K27,"yyyymmdd")-19250000),1),RIGHT(TEXT(入力!K27,"yyyymmdd")-20180000,1)))</f>
        <v/>
      </c>
      <c r="AR13" s="337" t="str">
        <f>IF(入力!L27="","",LEFT(入力!L27,1))</f>
        <v/>
      </c>
      <c r="AS13" s="340" t="str">
        <f>IF(入力!L27="","",MID(入力!L27,2,1))</f>
        <v/>
      </c>
      <c r="AT13" s="340" t="str">
        <f>IF(入力!L27="","",MID(入力!L27,3,1))</f>
        <v/>
      </c>
      <c r="AU13" s="359" t="str">
        <f>IF(入力!L27="","",RIGHT(入力!L27,1))</f>
        <v/>
      </c>
      <c r="AV13" s="362" t="str">
        <f>IF(入力!N27="","",LEFT(入力!N27,1))</f>
        <v/>
      </c>
      <c r="AW13" s="340" t="str">
        <f>IF(入力!N27="","",MID(入力!N27,2,1))</f>
        <v/>
      </c>
      <c r="AX13" s="340" t="str">
        <f>IF(入力!N27="","",MID(入力!N27,3,1))</f>
        <v/>
      </c>
      <c r="AY13" s="340" t="str">
        <f>IF(入力!N27="","",MID(入力!N27,4,1))</f>
        <v/>
      </c>
      <c r="AZ13" s="340" t="str">
        <f>IF(入力!N27="","",MID(入力!N27,5,1))</f>
        <v/>
      </c>
      <c r="BA13" s="347" t="str">
        <f>IF(入力!N27="","",RIGHT(入力!N27,1))</f>
        <v/>
      </c>
      <c r="BB13" s="36"/>
    </row>
    <row r="14" spans="3:54" ht="9.9499999999999993" customHeight="1" x14ac:dyDescent="0.15">
      <c r="C14" s="234"/>
      <c r="D14" s="338"/>
      <c r="E14" s="341"/>
      <c r="F14" s="341"/>
      <c r="G14" s="341"/>
      <c r="H14" s="341"/>
      <c r="I14" s="341"/>
      <c r="J14" s="341"/>
      <c r="K14" s="341"/>
      <c r="L14" s="341"/>
      <c r="M14" s="348"/>
      <c r="N14" s="3"/>
      <c r="O14" s="345"/>
      <c r="P14" s="345"/>
      <c r="Q14" s="345"/>
      <c r="R14" s="345"/>
      <c r="S14" s="345"/>
      <c r="T14" s="345"/>
      <c r="U14" s="345"/>
      <c r="V14" s="366"/>
      <c r="W14" s="4"/>
      <c r="X14" s="345"/>
      <c r="Y14" s="345"/>
      <c r="Z14" s="345"/>
      <c r="AA14" s="345"/>
      <c r="AB14" s="345"/>
      <c r="AC14" s="345"/>
      <c r="AD14" s="345"/>
      <c r="AE14" s="346"/>
      <c r="AF14" s="283"/>
      <c r="AG14" s="284"/>
      <c r="AH14" s="298"/>
      <c r="AI14" s="283" t="str">
        <f t="shared" si="0"/>
        <v/>
      </c>
      <c r="AJ14" s="284" t="str">
        <f t="shared" si="0"/>
        <v/>
      </c>
      <c r="AK14" s="285" t="str">
        <f t="shared" si="0"/>
        <v/>
      </c>
      <c r="AL14" s="216" t="str">
        <f t="shared" ref="AL14:AL18" si="1">IF($B14="","",IF((VALUE(TEXT(AK14,"yyyymmdd"))-20190501)&lt;0,LEFT(IF((VALUE(TEXT(AK14,"yyyymmdd"))-19890108)&gt;=0,RIGHT(CONCATENATE("0",TEXT($B14,"yyyymmdd")-19880000),6),TEXT($B14,"yyyymmdd")-19250000),1),IF((TEXT($B14,"yyyymmdd")-20180000)&lt;100000,0,LEFT(TEXT($B14,"yyyymmdd")-20180000,1))))</f>
        <v/>
      </c>
      <c r="AM14" s="225" t="str">
        <f t="shared" ref="AM14:AM18" si="2">IF($B14="","",IF((VALUE(TEXT(AK14,"yyyymmdd"))-20190501)&lt;0,MID(IF((VALUE(TEXT($B14,"yyyymmdd"))-19890108)&gt;=0,RIGHT(CONCATENATE("0",TEXT($B14,"yyyymmdd")-19880000),6),TEXT($B14,"yyyymmdd")-19250000),2,1),IF((TEXT($B14,"yyyymmdd")-20180000)&lt;100000,LEFT(TEXT($B14,"yyyymmdd")-20180000,1),MID(TEXT($B14,"yyyymmdd")-20180000,2,1))))</f>
        <v/>
      </c>
      <c r="AN14" s="216" t="str">
        <f t="shared" ref="AN14:AN18" si="3">IF($B14="","",IF((VALUE(TEXT(AK14,"yyyymmdd"))-20190501)&lt;0,MID(IF((VALUE(TEXT($B14,"yyyymmdd"))-19890108)&gt;=0,RIGHT(CONCATENATE("0",TEXT($B14,"yyyymmdd")-19880000),6),TEXT($B14,"yyyymmdd")-19250000),3,1),IF((TEXT($B14,"yyyymmdd")-20180000)&lt;100000,MID(TEXT($B14,"yyyymmdd")-20180000,2,1),MID(TEXT($B14,"yyyymmdd")-20180000,3,1))))</f>
        <v/>
      </c>
      <c r="AO14" s="225" t="str">
        <f t="shared" ref="AO14:AO18" si="4">IF($B14="","",IF((VALUE(TEXT(AK14,"yyyymmdd"))-20190501)&lt;0,MID(IF((VALUE(TEXT($B14,"yyyymmdd"))-19890108)&gt;=0,RIGHT(CONCATENATE("0",TEXT($B14,"yyyymmdd")-19880000),6),TEXT($B14,"yyyymmdd")-19250000),4,1),IF((TEXT($B14,"yyyymmdd")-20180000)&lt;100000,MID(TEXT($B14,"yyyymmdd")-20180000,3,1),MID(TEXT($B14,"yyyymmdd")-20180000,4,1))))</f>
        <v/>
      </c>
      <c r="AP14" s="216" t="str">
        <f t="shared" ref="AP14:AP18" si="5">IF($B14="","",IF((VALUE(TEXT(AK14,"yyyymmdd"))-20190501)&lt;0,MID(IF((VALUE(TEXT($B14,"yyyymmdd"))-19890108)&gt;=0,RIGHT(CONCATENATE("0",TEXT($B14,"yyyymmdd")-19880000),6),TEXT($B14,"yyyymmdd")-19250000),5,1),IF((TEXT($B14,"yyyymmdd")-20180000)&lt;100000,MID(TEXT($B14,"yyyymmdd")-20180000,4,1),MID(TEXT($B14,"yyyymmdd")-20180000,5,1))))</f>
        <v/>
      </c>
      <c r="AQ14" s="228" t="str">
        <f t="shared" ref="AQ14:AQ18" si="6">IF($B14="","",IF((VALUE(TEXT(AK14,"yyyymmdd"))-20190501)&lt;0,RIGHT(IF((VALUE(TEXT($B14,"yyyymmdd"))-19890108)&gt;=0,RIGHT(CONCATENATE("0",TEXT($B14,"yyyymmdd")-19880000),6),TEXT($B14,"yyyymmdd")-19250000),1),RIGHT(TEXT($B14,"yyyymmdd")-20180000,1)))</f>
        <v/>
      </c>
      <c r="AR14" s="338"/>
      <c r="AS14" s="341"/>
      <c r="AT14" s="341"/>
      <c r="AU14" s="360"/>
      <c r="AV14" s="363"/>
      <c r="AW14" s="341"/>
      <c r="AX14" s="341"/>
      <c r="AY14" s="341"/>
      <c r="AZ14" s="341"/>
      <c r="BA14" s="348"/>
      <c r="BB14" s="36"/>
    </row>
    <row r="15" spans="3:54" ht="9.9499999999999993" customHeight="1" x14ac:dyDescent="0.15">
      <c r="C15" s="234"/>
      <c r="D15" s="338"/>
      <c r="E15" s="341"/>
      <c r="F15" s="341"/>
      <c r="G15" s="341"/>
      <c r="H15" s="341"/>
      <c r="I15" s="341"/>
      <c r="J15" s="341"/>
      <c r="K15" s="341"/>
      <c r="L15" s="341"/>
      <c r="M15" s="348"/>
      <c r="N15" s="1" t="s">
        <v>34</v>
      </c>
      <c r="O15" s="350" t="str">
        <f>IF(入力!F27="","",入力!F27)</f>
        <v/>
      </c>
      <c r="P15" s="350"/>
      <c r="Q15" s="350"/>
      <c r="R15" s="350"/>
      <c r="S15" s="350"/>
      <c r="T15" s="350"/>
      <c r="U15" s="350"/>
      <c r="V15" s="351"/>
      <c r="W15" s="5" t="s">
        <v>35</v>
      </c>
      <c r="X15" s="350" t="str">
        <f>IF(入力!G27="","",入力!G27)</f>
        <v/>
      </c>
      <c r="Y15" s="350"/>
      <c r="Z15" s="350"/>
      <c r="AA15" s="350"/>
      <c r="AB15" s="350"/>
      <c r="AC15" s="350"/>
      <c r="AD15" s="350"/>
      <c r="AE15" s="356"/>
      <c r="AF15" s="283"/>
      <c r="AG15" s="284"/>
      <c r="AH15" s="298"/>
      <c r="AI15" s="283" t="str">
        <f t="shared" si="0"/>
        <v/>
      </c>
      <c r="AJ15" s="284" t="str">
        <f t="shared" si="0"/>
        <v/>
      </c>
      <c r="AK15" s="285" t="str">
        <f t="shared" si="0"/>
        <v/>
      </c>
      <c r="AL15" s="216" t="str">
        <f t="shared" si="1"/>
        <v/>
      </c>
      <c r="AM15" s="225" t="str">
        <f t="shared" si="2"/>
        <v/>
      </c>
      <c r="AN15" s="216" t="str">
        <f t="shared" si="3"/>
        <v/>
      </c>
      <c r="AO15" s="225" t="str">
        <f t="shared" si="4"/>
        <v/>
      </c>
      <c r="AP15" s="216" t="str">
        <f t="shared" si="5"/>
        <v/>
      </c>
      <c r="AQ15" s="228" t="str">
        <f t="shared" si="6"/>
        <v/>
      </c>
      <c r="AR15" s="338"/>
      <c r="AS15" s="341"/>
      <c r="AT15" s="341"/>
      <c r="AU15" s="360"/>
      <c r="AV15" s="363"/>
      <c r="AW15" s="341"/>
      <c r="AX15" s="341"/>
      <c r="AY15" s="341"/>
      <c r="AZ15" s="341"/>
      <c r="BA15" s="348"/>
      <c r="BB15" s="40"/>
    </row>
    <row r="16" spans="3:54" ht="9.9499999999999993" customHeight="1" x14ac:dyDescent="0.15">
      <c r="C16" s="234"/>
      <c r="D16" s="338"/>
      <c r="E16" s="341"/>
      <c r="F16" s="341"/>
      <c r="G16" s="341"/>
      <c r="H16" s="341"/>
      <c r="I16" s="341"/>
      <c r="J16" s="341"/>
      <c r="K16" s="341"/>
      <c r="L16" s="341"/>
      <c r="M16" s="348"/>
      <c r="N16" s="1"/>
      <c r="O16" s="352"/>
      <c r="P16" s="352"/>
      <c r="Q16" s="352"/>
      <c r="R16" s="352"/>
      <c r="S16" s="352"/>
      <c r="T16" s="352"/>
      <c r="U16" s="352"/>
      <c r="V16" s="353"/>
      <c r="W16" s="5"/>
      <c r="X16" s="352"/>
      <c r="Y16" s="352"/>
      <c r="Z16" s="352"/>
      <c r="AA16" s="352"/>
      <c r="AB16" s="352"/>
      <c r="AC16" s="352"/>
      <c r="AD16" s="352"/>
      <c r="AE16" s="357"/>
      <c r="AF16" s="283"/>
      <c r="AG16" s="284"/>
      <c r="AH16" s="298"/>
      <c r="AI16" s="283" t="str">
        <f t="shared" si="0"/>
        <v/>
      </c>
      <c r="AJ16" s="284" t="str">
        <f t="shared" si="0"/>
        <v/>
      </c>
      <c r="AK16" s="285" t="str">
        <f t="shared" si="0"/>
        <v/>
      </c>
      <c r="AL16" s="216" t="str">
        <f t="shared" si="1"/>
        <v/>
      </c>
      <c r="AM16" s="225" t="str">
        <f t="shared" si="2"/>
        <v/>
      </c>
      <c r="AN16" s="216" t="str">
        <f t="shared" si="3"/>
        <v/>
      </c>
      <c r="AO16" s="225" t="str">
        <f t="shared" si="4"/>
        <v/>
      </c>
      <c r="AP16" s="216" t="str">
        <f t="shared" si="5"/>
        <v/>
      </c>
      <c r="AQ16" s="228" t="str">
        <f t="shared" si="6"/>
        <v/>
      </c>
      <c r="AR16" s="338"/>
      <c r="AS16" s="341"/>
      <c r="AT16" s="341"/>
      <c r="AU16" s="360"/>
      <c r="AV16" s="363"/>
      <c r="AW16" s="341"/>
      <c r="AX16" s="341"/>
      <c r="AY16" s="341"/>
      <c r="AZ16" s="341"/>
      <c r="BA16" s="348"/>
      <c r="BB16" s="40"/>
    </row>
    <row r="17" spans="3:54" ht="9.9499999999999993" customHeight="1" x14ac:dyDescent="0.15">
      <c r="C17" s="234"/>
      <c r="D17" s="338"/>
      <c r="E17" s="341"/>
      <c r="F17" s="341"/>
      <c r="G17" s="341"/>
      <c r="H17" s="341"/>
      <c r="I17" s="341"/>
      <c r="J17" s="341"/>
      <c r="K17" s="341"/>
      <c r="L17" s="341"/>
      <c r="M17" s="348"/>
      <c r="N17" s="1"/>
      <c r="O17" s="352"/>
      <c r="P17" s="352"/>
      <c r="Q17" s="352"/>
      <c r="R17" s="352"/>
      <c r="S17" s="352"/>
      <c r="T17" s="352"/>
      <c r="U17" s="352"/>
      <c r="V17" s="353"/>
      <c r="W17" s="5"/>
      <c r="X17" s="352"/>
      <c r="Y17" s="352"/>
      <c r="Z17" s="352"/>
      <c r="AA17" s="352"/>
      <c r="AB17" s="352"/>
      <c r="AC17" s="352"/>
      <c r="AD17" s="352"/>
      <c r="AE17" s="357"/>
      <c r="AF17" s="283"/>
      <c r="AG17" s="284"/>
      <c r="AH17" s="298"/>
      <c r="AI17" s="283" t="str">
        <f t="shared" si="0"/>
        <v/>
      </c>
      <c r="AJ17" s="284" t="str">
        <f t="shared" si="0"/>
        <v/>
      </c>
      <c r="AK17" s="285" t="str">
        <f t="shared" si="0"/>
        <v/>
      </c>
      <c r="AL17" s="216" t="str">
        <f t="shared" si="1"/>
        <v/>
      </c>
      <c r="AM17" s="225" t="str">
        <f t="shared" si="2"/>
        <v/>
      </c>
      <c r="AN17" s="216" t="str">
        <f t="shared" si="3"/>
        <v/>
      </c>
      <c r="AO17" s="225" t="str">
        <f t="shared" si="4"/>
        <v/>
      </c>
      <c r="AP17" s="216" t="str">
        <f t="shared" si="5"/>
        <v/>
      </c>
      <c r="AQ17" s="228" t="str">
        <f t="shared" si="6"/>
        <v/>
      </c>
      <c r="AR17" s="338"/>
      <c r="AS17" s="341"/>
      <c r="AT17" s="341"/>
      <c r="AU17" s="360"/>
      <c r="AV17" s="363"/>
      <c r="AW17" s="341"/>
      <c r="AX17" s="341"/>
      <c r="AY17" s="341"/>
      <c r="AZ17" s="341"/>
      <c r="BA17" s="348"/>
      <c r="BB17" s="40"/>
    </row>
    <row r="18" spans="3:54" ht="9.9499999999999993" customHeight="1" thickBot="1" x14ac:dyDescent="0.2">
      <c r="C18" s="234"/>
      <c r="D18" s="339"/>
      <c r="E18" s="342"/>
      <c r="F18" s="342"/>
      <c r="G18" s="342"/>
      <c r="H18" s="342"/>
      <c r="I18" s="342"/>
      <c r="J18" s="342"/>
      <c r="K18" s="342"/>
      <c r="L18" s="342"/>
      <c r="M18" s="349"/>
      <c r="N18" s="6"/>
      <c r="O18" s="354"/>
      <c r="P18" s="354"/>
      <c r="Q18" s="354"/>
      <c r="R18" s="354"/>
      <c r="S18" s="354"/>
      <c r="T18" s="354"/>
      <c r="U18" s="354"/>
      <c r="V18" s="355"/>
      <c r="W18" s="7"/>
      <c r="X18" s="354"/>
      <c r="Y18" s="354"/>
      <c r="Z18" s="354"/>
      <c r="AA18" s="354"/>
      <c r="AB18" s="354"/>
      <c r="AC18" s="354"/>
      <c r="AD18" s="354"/>
      <c r="AE18" s="358"/>
      <c r="AF18" s="286"/>
      <c r="AG18" s="287"/>
      <c r="AH18" s="299"/>
      <c r="AI18" s="286" t="str">
        <f t="shared" si="0"/>
        <v/>
      </c>
      <c r="AJ18" s="287" t="str">
        <f t="shared" si="0"/>
        <v/>
      </c>
      <c r="AK18" s="288" t="str">
        <f t="shared" si="0"/>
        <v/>
      </c>
      <c r="AL18" s="217" t="str">
        <f t="shared" si="1"/>
        <v/>
      </c>
      <c r="AM18" s="226" t="str">
        <f t="shared" si="2"/>
        <v/>
      </c>
      <c r="AN18" s="217" t="str">
        <f t="shared" si="3"/>
        <v/>
      </c>
      <c r="AO18" s="226" t="str">
        <f t="shared" si="4"/>
        <v/>
      </c>
      <c r="AP18" s="217" t="str">
        <f t="shared" si="5"/>
        <v/>
      </c>
      <c r="AQ18" s="229" t="str">
        <f t="shared" si="6"/>
        <v/>
      </c>
      <c r="AR18" s="339"/>
      <c r="AS18" s="342"/>
      <c r="AT18" s="342"/>
      <c r="AU18" s="361"/>
      <c r="AV18" s="364"/>
      <c r="AW18" s="342"/>
      <c r="AX18" s="342"/>
      <c r="AY18" s="342"/>
      <c r="AZ18" s="342"/>
      <c r="BA18" s="349"/>
      <c r="BB18" s="43"/>
    </row>
    <row r="19" spans="3:54" ht="12.75" customHeight="1" x14ac:dyDescent="0.15">
      <c r="C19" s="234"/>
      <c r="D19" s="200" t="s">
        <v>37</v>
      </c>
      <c r="E19" s="201"/>
      <c r="F19" s="201"/>
      <c r="G19" s="201"/>
      <c r="H19" s="201"/>
      <c r="I19" s="201"/>
      <c r="J19" s="200" t="s">
        <v>97</v>
      </c>
      <c r="K19" s="201"/>
      <c r="L19" s="201"/>
      <c r="M19" s="201"/>
      <c r="N19" s="201"/>
      <c r="O19" s="201"/>
      <c r="P19" s="201"/>
      <c r="Q19" s="201"/>
      <c r="R19" s="202"/>
      <c r="S19" s="200" t="s">
        <v>36</v>
      </c>
      <c r="T19" s="201"/>
      <c r="U19" s="201"/>
      <c r="V19" s="201"/>
      <c r="W19" s="201"/>
      <c r="X19" s="201"/>
      <c r="Y19" s="202"/>
      <c r="Z19" s="44"/>
      <c r="AA19" s="45"/>
      <c r="AI19" s="46"/>
      <c r="AL19" s="46"/>
      <c r="AM19" s="46"/>
      <c r="AN19" s="46"/>
      <c r="AO19" s="46"/>
      <c r="AP19" s="253" t="s">
        <v>38</v>
      </c>
      <c r="AQ19" s="256" t="s">
        <v>86</v>
      </c>
      <c r="AR19" s="257"/>
      <c r="AS19" s="257"/>
      <c r="AT19" s="258"/>
      <c r="AU19" s="249" t="s">
        <v>87</v>
      </c>
      <c r="AV19" s="250"/>
      <c r="AW19" s="250"/>
      <c r="AX19" s="250"/>
      <c r="AY19" s="251"/>
      <c r="AZ19" s="250"/>
      <c r="BA19" s="252"/>
    </row>
    <row r="20" spans="3:54" ht="9.9499999999999993" customHeight="1" x14ac:dyDescent="0.15">
      <c r="C20" s="234"/>
      <c r="D20" s="308" t="s">
        <v>39</v>
      </c>
      <c r="E20" s="309"/>
      <c r="F20" s="311" t="s">
        <v>40</v>
      </c>
      <c r="G20" s="309"/>
      <c r="H20" s="277" t="s">
        <v>41</v>
      </c>
      <c r="I20" s="278"/>
      <c r="J20" s="281" t="str">
        <f>IF(入力!P27="","",IF((VALUE(TEXT(入力!P27,"yyyymmdd"))-20190501)&gt;=0,"令和",IF((VALUE(TEXT(入力!P27,"yyyymmdd"))-19890108)&gt;=0,"平成","昭和")))</f>
        <v/>
      </c>
      <c r="K20" s="218" t="str">
        <f t="shared" ref="J20:L24" si="7">IF($B20="","",IF((VALUE(TEXT($B20,"yyyymmdd"))-20190501)&gt;=0,"9 ： 令和",IF((VALUE(TEXT($B20,"yyyymmdd"))-19890108)&gt;=0,"7 ： 平成","5 ： 昭和")))</f>
        <v/>
      </c>
      <c r="L20" s="282" t="str">
        <f t="shared" si="7"/>
        <v/>
      </c>
      <c r="M20" s="215" t="str">
        <f>IF(入力!P27="","",IF((VALUE(TEXT(入力!P27,"yyyymmdd"))-20181001)&lt;0,"×",IF((VALUE(TEXT(入力!P27,"yyyymmdd")))&lt;20190501,LEFT(TEXT(入力!P27,"yyyymmdd")-19880000,1),IF((TEXT(入力!P27,"yyyymmdd")-20180000)&lt;100000,0,LEFT(TEXT(入力!P27,"yyyymmdd")-20180000,1)))))</f>
        <v/>
      </c>
      <c r="N20" s="224" t="str">
        <f>IF(入力!P27="","",IF((VALUE(TEXT(入力!P27,"yyyymmdd"))-20181001)&lt;0,"×",IF((VALUE(TEXT(入力!P27,"yyyymmdd")))&lt;20190501,MID(TEXT(入力!P27,"yyyymmdd")-19880000,2,1),IF((TEXT(入力!P27,"yyyymmdd")-20180000)&lt;100000,LEFT(TEXT(入力!P27,"yyyymmdd")-20180000,1),MID(TEXT(入力!P27,"yyyymmdd")-20180000,2,1)))))</f>
        <v/>
      </c>
      <c r="O20" s="215" t="str">
        <f>IF(入力!P27="","",IF((VALUE(TEXT(入力!P27,"yyyymmdd"))-20181001)&lt;0,"×",IF((VALUE(TEXT(入力!P27,"yyyymmdd")))&lt;20190501,MID(TEXT(入力!P27,"yyyymmdd")-19880000,3,1),IF((TEXT(入力!P27,"yyyymmdd")-20180000)&lt;100000,MID(TEXT(入力!P27,"yyyymmdd")-20180000,2,1),MID(TEXT(入力!P27,"yyyymmdd")-20180000,3,1)))))</f>
        <v/>
      </c>
      <c r="P20" s="224" t="str">
        <f>IF(入力!P27="","",IF((VALUE(TEXT(入力!P27,"yyyymmdd"))-20181001)&lt;0,"×",IF((VALUE(TEXT(入力!P27,"yyyymmdd")))&lt;20190501,MID(TEXT(入力!P27,"yyyymmdd")-19880000,4,1),IF((TEXT(入力!P27,"yyyymmdd")-20180000)&lt;100000,MID(TEXT(入力!P27,"yyyymmdd")-20180000,3,1),MID(TEXT(入力!P27,"yyyymmdd")-20180000,4,1)))))</f>
        <v/>
      </c>
      <c r="Q20" s="215" t="str">
        <f>IF(入力!P27="","",IF((VALUE(TEXT(入力!P27,"yyyymmdd"))-20181001)&lt;0,"×",IF((VALUE(TEXT(入力!P27,"yyyymmdd")))&lt;20190501,MID(TEXT(入力!P27,"yyyymmdd")-19880000,5,1),IF((TEXT(入力!P27,"yyyymmdd")-20180000)&lt;100000,MID(TEXT(入力!P27,"yyyymmdd")-20180000,4,1),MID(TEXT(入力!P27,"yyyymmdd")-20180000,5,1)))))</f>
        <v/>
      </c>
      <c r="R20" s="227" t="str">
        <f>IF(入力!P27="","",IF((VALUE(TEXT(入力!P27,"yyyymmdd"))-20181001)&lt;0,"×",IF((VALUE(TEXT(入力!P27,"yyyymmdd")))&lt;20190501,RIGHT(TEXT(入力!P27,"yyyymmdd")-19880000,1),RIGHT(TEXT(入力!P27,"yyyymmdd")-20180000,1))))</f>
        <v/>
      </c>
      <c r="S20" s="236" t="str">
        <f>IF(入力!Q27="","",LEFT(RIGHT(CONCATENATE(" ",入力!Q27),3),1))</f>
        <v/>
      </c>
      <c r="T20" s="239" t="str">
        <f>IF(入力!Q27="","",MID(RIGHT(CONCATENATE(" ",入力!Q27),3),2,1))</f>
        <v/>
      </c>
      <c r="U20" s="224" t="str">
        <f>IF(入力!Q27="","",RIGHT(RIGHT(CONCATENATE(" ",入力!Q27),3),1))</f>
        <v/>
      </c>
      <c r="V20" s="215">
        <v>0</v>
      </c>
      <c r="W20" s="239">
        <v>0</v>
      </c>
      <c r="X20" s="259">
        <v>0</v>
      </c>
      <c r="Y20" s="93"/>
      <c r="Z20" s="243"/>
      <c r="AA20" s="244"/>
      <c r="AB20" s="47"/>
      <c r="AC20" s="48"/>
      <c r="AD20" s="48"/>
      <c r="AE20" s="48"/>
      <c r="AF20" s="48"/>
      <c r="AG20" s="48"/>
      <c r="AH20" s="245"/>
      <c r="AI20" s="245"/>
      <c r="AJ20" s="48"/>
      <c r="AK20" s="48"/>
      <c r="AL20" s="262"/>
      <c r="AM20" s="262"/>
      <c r="AN20" s="47"/>
      <c r="AO20" s="47"/>
      <c r="AP20" s="254"/>
      <c r="AQ20" s="263"/>
      <c r="AR20" s="264"/>
      <c r="AS20" s="264"/>
      <c r="AT20" s="265"/>
      <c r="AU20" s="90"/>
      <c r="AV20" s="49"/>
      <c r="AW20" s="50"/>
      <c r="AX20" s="49"/>
      <c r="AY20" s="50"/>
      <c r="AZ20" s="49"/>
      <c r="BA20" s="51"/>
    </row>
    <row r="21" spans="3:54" ht="9.9499999999999993" customHeight="1" x14ac:dyDescent="0.15">
      <c r="C21" s="234"/>
      <c r="D21" s="243"/>
      <c r="E21" s="310"/>
      <c r="F21" s="312"/>
      <c r="G21" s="310"/>
      <c r="H21" s="279"/>
      <c r="I21" s="280"/>
      <c r="J21" s="283" t="str">
        <f t="shared" si="7"/>
        <v/>
      </c>
      <c r="K21" s="284" t="str">
        <f t="shared" si="7"/>
        <v/>
      </c>
      <c r="L21" s="285" t="str">
        <f t="shared" si="7"/>
        <v/>
      </c>
      <c r="M21" s="216" t="str">
        <f>IF($B21="","",IF((VALUE(TEXT($B21,"yyyymmdd"))-20181001)&lt;0,"×",IF((TEXT($B21,"yyyymmdd")-20180000)&lt;100000,0,LEFT(TEXT($B21,"yyyymmdd")-20180000,1))))</f>
        <v/>
      </c>
      <c r="N21" s="225" t="str">
        <f>IF($B21="","",IF((VALUE(TEXT($B21,"yyyymmdd"))-20181001)&lt;0,"×",IF((TEXT($B21,"yyyymmdd")-20180000)&lt;100000,LEFT(TEXT($B21,"yyyymmdd")-20180000,1),MID(TEXT($B21,"yyyymmdd")-20180000,2,1))))</f>
        <v/>
      </c>
      <c r="O21" s="216" t="str">
        <f>IF($B21="","",IF((VALUE(TEXT($B21,"yyyymmdd"))-20181001)&lt;0,"×",IF((TEXT($B21,"yyyymmdd")-20180000)&lt;100000,MID(TEXT($B21,"yyyymmdd")-20180000,2,1),MID(TEXT($B21,"yyyymmdd")-20180000,3,1))))</f>
        <v/>
      </c>
      <c r="P21" s="225" t="str">
        <f>IF($B21="","",IF((VALUE(TEXT($B21,"yyyymmdd"))-20181001)&lt;0,"×",IF((TEXT($B21,"yyyymmdd")-20180000)&lt;100000,MID(TEXT($B21,"yyyymmdd")-20180000,3,1),MID(TEXT($B21,"yyyymmdd")-20180000,4,1))))</f>
        <v/>
      </c>
      <c r="Q21" s="216" t="str">
        <f>IF($B21="","",IF((VALUE(TEXT($B21,"yyyymmdd"))-20181001)&lt;0,"×",IF((TEXT($B21,"yyyymmdd")-20180000)&lt;100000,MID(TEXT($B21,"yyyymmdd")-20180000,4,1),MID(TEXT($B21,"yyyymmdd")-20180000,5,1))))</f>
        <v/>
      </c>
      <c r="R21" s="228"/>
      <c r="S21" s="237"/>
      <c r="T21" s="240"/>
      <c r="U21" s="225"/>
      <c r="V21" s="216"/>
      <c r="W21" s="240"/>
      <c r="X21" s="260"/>
      <c r="Y21" s="94"/>
      <c r="Z21" s="243"/>
      <c r="AA21" s="244"/>
      <c r="AB21" s="48"/>
      <c r="AC21" s="48"/>
      <c r="AD21" s="48"/>
      <c r="AE21" s="48"/>
      <c r="AF21" s="48"/>
      <c r="AG21" s="48"/>
      <c r="AH21" s="48"/>
      <c r="AI21" s="47"/>
      <c r="AJ21" s="48"/>
      <c r="AK21" s="48"/>
      <c r="AL21" s="262"/>
      <c r="AM21" s="262"/>
      <c r="AN21" s="47"/>
      <c r="AO21" s="47"/>
      <c r="AP21" s="254"/>
      <c r="AQ21" s="266"/>
      <c r="AR21" s="267"/>
      <c r="AS21" s="267"/>
      <c r="AT21" s="268"/>
      <c r="AU21" s="91"/>
      <c r="AV21" s="52"/>
      <c r="AW21" s="53"/>
      <c r="AX21" s="52"/>
      <c r="AY21" s="53"/>
      <c r="AZ21" s="52"/>
      <c r="BA21" s="54"/>
    </row>
    <row r="22" spans="3:54" ht="9.9499999999999993" customHeight="1" x14ac:dyDescent="0.15">
      <c r="C22" s="234"/>
      <c r="D22" s="243"/>
      <c r="E22" s="310"/>
      <c r="F22" s="312"/>
      <c r="G22" s="310"/>
      <c r="H22" s="279"/>
      <c r="I22" s="280"/>
      <c r="J22" s="283" t="str">
        <f t="shared" si="7"/>
        <v/>
      </c>
      <c r="K22" s="284" t="str">
        <f t="shared" si="7"/>
        <v/>
      </c>
      <c r="L22" s="285" t="str">
        <f t="shared" si="7"/>
        <v/>
      </c>
      <c r="M22" s="216" t="str">
        <f>IF($B22="","",IF((VALUE(TEXT($B22,"yyyymmdd"))-20181001)&lt;0,"×",IF((TEXT($B22,"yyyymmdd")-20180000)&lt;100000,0,LEFT(TEXT($B22,"yyyymmdd")-20180000,1))))</f>
        <v/>
      </c>
      <c r="N22" s="225" t="str">
        <f>IF($B22="","",IF((VALUE(TEXT($B22,"yyyymmdd"))-20181001)&lt;0,"×",IF((TEXT($B22,"yyyymmdd")-20180000)&lt;100000,LEFT(TEXT($B22,"yyyymmdd")-20180000,1),MID(TEXT($B22,"yyyymmdd")-20180000,2,1))))</f>
        <v/>
      </c>
      <c r="O22" s="216" t="str">
        <f>IF($B22="","",IF((VALUE(TEXT($B22,"yyyymmdd"))-20181001)&lt;0,"×",IF((TEXT($B22,"yyyymmdd")-20180000)&lt;100000,MID(TEXT($B22,"yyyymmdd")-20180000,2,1),MID(TEXT($B22,"yyyymmdd")-20180000,3,1))))</f>
        <v/>
      </c>
      <c r="P22" s="225" t="str">
        <f>IF($B22="","",IF((VALUE(TEXT($B22,"yyyymmdd"))-20181001)&lt;0,"×",IF((TEXT($B22,"yyyymmdd")-20180000)&lt;100000,MID(TEXT($B22,"yyyymmdd")-20180000,3,1),MID(TEXT($B22,"yyyymmdd")-20180000,4,1))))</f>
        <v/>
      </c>
      <c r="Q22" s="216" t="str">
        <f>IF($B22="","",IF((VALUE(TEXT($B22,"yyyymmdd"))-20181001)&lt;0,"×",IF((TEXT($B22,"yyyymmdd")-20180000)&lt;100000,MID(TEXT($B22,"yyyymmdd")-20180000,4,1),MID(TEXT($B22,"yyyymmdd")-20180000,5,1))))</f>
        <v/>
      </c>
      <c r="R22" s="228"/>
      <c r="S22" s="237"/>
      <c r="T22" s="240"/>
      <c r="U22" s="225"/>
      <c r="V22" s="216"/>
      <c r="W22" s="240"/>
      <c r="X22" s="260"/>
      <c r="Y22" s="94"/>
      <c r="Z22" s="243"/>
      <c r="AA22" s="244"/>
      <c r="AB22" s="48"/>
      <c r="AC22" s="48"/>
      <c r="AD22" s="48"/>
      <c r="AE22" s="48"/>
      <c r="AF22" s="48"/>
      <c r="AG22" s="48"/>
      <c r="AH22" s="48"/>
      <c r="AI22" s="47"/>
      <c r="AJ22" s="48"/>
      <c r="AK22" s="48"/>
      <c r="AL22" s="47"/>
      <c r="AM22" s="47"/>
      <c r="AN22" s="47"/>
      <c r="AO22" s="47"/>
      <c r="AP22" s="254"/>
      <c r="AQ22" s="266"/>
      <c r="AR22" s="267"/>
      <c r="AS22" s="267"/>
      <c r="AT22" s="268"/>
      <c r="AU22" s="91"/>
      <c r="AV22" s="52"/>
      <c r="AW22" s="53"/>
      <c r="AX22" s="52"/>
      <c r="AY22" s="53"/>
      <c r="AZ22" s="52"/>
      <c r="BA22" s="54"/>
    </row>
    <row r="23" spans="3:54" ht="9.9499999999999993" customHeight="1" x14ac:dyDescent="0.15">
      <c r="C23" s="234"/>
      <c r="D23" s="300" t="s">
        <v>82</v>
      </c>
      <c r="E23" s="301"/>
      <c r="F23" s="304" t="s">
        <v>83</v>
      </c>
      <c r="G23" s="301"/>
      <c r="H23" s="304" t="s">
        <v>84</v>
      </c>
      <c r="I23" s="306"/>
      <c r="J23" s="283" t="str">
        <f t="shared" si="7"/>
        <v/>
      </c>
      <c r="K23" s="284" t="str">
        <f t="shared" si="7"/>
        <v/>
      </c>
      <c r="L23" s="285" t="str">
        <f t="shared" si="7"/>
        <v/>
      </c>
      <c r="M23" s="216" t="str">
        <f>IF($B23="","",IF((VALUE(TEXT($B23,"yyyymmdd"))-20181001)&lt;0,"×",IF((TEXT($B23,"yyyymmdd")-20180000)&lt;100000,0,LEFT(TEXT($B23,"yyyymmdd")-20180000,1))))</f>
        <v/>
      </c>
      <c r="N23" s="225" t="str">
        <f>IF($B23="","",IF((VALUE(TEXT($B23,"yyyymmdd"))-20181001)&lt;0,"×",IF((TEXT($B23,"yyyymmdd")-20180000)&lt;100000,LEFT(TEXT($B23,"yyyymmdd")-20180000,1),MID(TEXT($B23,"yyyymmdd")-20180000,2,1))))</f>
        <v/>
      </c>
      <c r="O23" s="216" t="str">
        <f>IF($B23="","",IF((VALUE(TEXT($B23,"yyyymmdd"))-20181001)&lt;0,"×",IF((TEXT($B23,"yyyymmdd")-20180000)&lt;100000,MID(TEXT($B23,"yyyymmdd")-20180000,2,1),MID(TEXT($B23,"yyyymmdd")-20180000,3,1))))</f>
        <v/>
      </c>
      <c r="P23" s="225" t="str">
        <f>IF($B23="","",IF((VALUE(TEXT($B23,"yyyymmdd"))-20181001)&lt;0,"×",IF((TEXT($B23,"yyyymmdd")-20180000)&lt;100000,MID(TEXT($B23,"yyyymmdd")-20180000,3,1),MID(TEXT($B23,"yyyymmdd")-20180000,4,1))))</f>
        <v/>
      </c>
      <c r="Q23" s="216" t="str">
        <f>IF($B23="","",IF((VALUE(TEXT($B23,"yyyymmdd"))-20181001)&lt;0,"×",IF((TEXT($B23,"yyyymmdd")-20180000)&lt;100000,MID(TEXT($B23,"yyyymmdd")-20180000,4,1),MID(TEXT($B23,"yyyymmdd")-20180000,5,1))))</f>
        <v/>
      </c>
      <c r="R23" s="228"/>
      <c r="S23" s="237"/>
      <c r="T23" s="240"/>
      <c r="U23" s="225"/>
      <c r="V23" s="216"/>
      <c r="W23" s="240"/>
      <c r="X23" s="260"/>
      <c r="Y23" s="272" t="s">
        <v>42</v>
      </c>
      <c r="Z23" s="246"/>
      <c r="AA23" s="247"/>
      <c r="AB23" s="48"/>
      <c r="AC23" s="48"/>
      <c r="AD23" s="48"/>
      <c r="AE23" s="48"/>
      <c r="AF23" s="48"/>
      <c r="AG23" s="48"/>
      <c r="AH23" s="55"/>
      <c r="AI23" s="55"/>
      <c r="AJ23" s="48"/>
      <c r="AK23" s="48"/>
      <c r="AL23" s="55"/>
      <c r="AM23" s="55"/>
      <c r="AN23" s="55"/>
      <c r="AO23" s="55"/>
      <c r="AP23" s="254"/>
      <c r="AQ23" s="266"/>
      <c r="AR23" s="267"/>
      <c r="AS23" s="267"/>
      <c r="AT23" s="268"/>
      <c r="AU23" s="56"/>
      <c r="AV23" s="57"/>
      <c r="AW23" s="58"/>
      <c r="AX23" s="57"/>
      <c r="AY23" s="58"/>
      <c r="AZ23" s="57"/>
      <c r="BA23" s="54"/>
    </row>
    <row r="24" spans="3:54" ht="9.9499999999999993" customHeight="1" thickBot="1" x14ac:dyDescent="0.2">
      <c r="C24" s="235"/>
      <c r="D24" s="302"/>
      <c r="E24" s="303"/>
      <c r="F24" s="305"/>
      <c r="G24" s="303"/>
      <c r="H24" s="305"/>
      <c r="I24" s="307"/>
      <c r="J24" s="286" t="str">
        <f t="shared" si="7"/>
        <v/>
      </c>
      <c r="K24" s="287" t="str">
        <f t="shared" si="7"/>
        <v/>
      </c>
      <c r="L24" s="288" t="str">
        <f t="shared" si="7"/>
        <v/>
      </c>
      <c r="M24" s="217" t="str">
        <f>IF($B24="","",IF((VALUE(TEXT($B24,"yyyymmdd"))-20181001)&lt;0,"×",IF((TEXT($B24,"yyyymmdd")-20180000)&lt;100000,0,LEFT(TEXT($B24,"yyyymmdd")-20180000,1))))</f>
        <v/>
      </c>
      <c r="N24" s="226" t="str">
        <f>IF($B24="","",IF((VALUE(TEXT($B24,"yyyymmdd"))-20181001)&lt;0,"×",IF((TEXT($B24,"yyyymmdd")-20180000)&lt;100000,LEFT(TEXT($B24,"yyyymmdd")-20180000,1),MID(TEXT($B24,"yyyymmdd")-20180000,2,1))))</f>
        <v/>
      </c>
      <c r="O24" s="217" t="str">
        <f>IF($B24="","",IF((VALUE(TEXT($B24,"yyyymmdd"))-20181001)&lt;0,"×",IF((TEXT($B24,"yyyymmdd")-20180000)&lt;100000,MID(TEXT($B24,"yyyymmdd")-20180000,2,1),MID(TEXT($B24,"yyyymmdd")-20180000,3,1))))</f>
        <v/>
      </c>
      <c r="P24" s="226" t="str">
        <f>IF($B24="","",IF((VALUE(TEXT($B24,"yyyymmdd"))-20181001)&lt;0,"×",IF((TEXT($B24,"yyyymmdd")-20180000)&lt;100000,MID(TEXT($B24,"yyyymmdd")-20180000,3,1),MID(TEXT($B24,"yyyymmdd")-20180000,4,1))))</f>
        <v/>
      </c>
      <c r="Q24" s="217" t="str">
        <f>IF($B24="","",IF((VALUE(TEXT($B24,"yyyymmdd"))-20181001)&lt;0,"×",IF((TEXT($B24,"yyyymmdd")-20180000)&lt;100000,MID(TEXT($B24,"yyyymmdd")-20180000,4,1),MID(TEXT($B24,"yyyymmdd")-20180000,5,1))))</f>
        <v/>
      </c>
      <c r="R24" s="229"/>
      <c r="S24" s="238"/>
      <c r="T24" s="241"/>
      <c r="U24" s="226"/>
      <c r="V24" s="217"/>
      <c r="W24" s="241"/>
      <c r="X24" s="261"/>
      <c r="Y24" s="273"/>
      <c r="Z24" s="248"/>
      <c r="AA24" s="247"/>
      <c r="AB24" s="48"/>
      <c r="AC24" s="48"/>
      <c r="AD24" s="48"/>
      <c r="AE24" s="48"/>
      <c r="AF24" s="48"/>
      <c r="AG24" s="48"/>
      <c r="AH24" s="55"/>
      <c r="AI24" s="55"/>
      <c r="AJ24" s="48"/>
      <c r="AK24" s="48"/>
      <c r="AL24" s="55"/>
      <c r="AM24" s="55"/>
      <c r="AN24" s="55"/>
      <c r="AO24" s="55"/>
      <c r="AP24" s="255"/>
      <c r="AQ24" s="269"/>
      <c r="AR24" s="270"/>
      <c r="AS24" s="270"/>
      <c r="AT24" s="271"/>
      <c r="AU24" s="59"/>
      <c r="AV24" s="60"/>
      <c r="AW24" s="61"/>
      <c r="AX24" s="60"/>
      <c r="AY24" s="61"/>
      <c r="AZ24" s="60"/>
      <c r="BA24" s="62"/>
    </row>
    <row r="25" spans="3:54" ht="5.0999999999999996" customHeight="1" thickBot="1" x14ac:dyDescent="0.2">
      <c r="C25" s="63"/>
      <c r="D25" s="64"/>
      <c r="E25" s="64"/>
      <c r="F25" s="64"/>
      <c r="G25" s="65"/>
      <c r="H25" s="66"/>
      <c r="I25" s="67"/>
      <c r="J25" s="67"/>
      <c r="K25" s="68"/>
      <c r="L25" s="68"/>
      <c r="M25" s="65"/>
      <c r="N25" s="65"/>
      <c r="O25" s="65"/>
      <c r="P25" s="65"/>
      <c r="Q25" s="65"/>
      <c r="R25" s="65"/>
      <c r="S25" s="69"/>
      <c r="T25" s="70"/>
      <c r="U25" s="70"/>
      <c r="V25" s="70"/>
      <c r="W25" s="70"/>
      <c r="X25" s="70"/>
      <c r="Y25" s="70"/>
      <c r="Z25" s="70"/>
      <c r="AA25" s="70"/>
      <c r="AB25" s="71"/>
      <c r="AC25" s="71"/>
      <c r="AD25" s="71"/>
      <c r="AE25" s="71"/>
      <c r="AF25" s="71"/>
      <c r="AG25" s="71"/>
      <c r="AH25" s="72"/>
      <c r="AI25" s="72"/>
      <c r="AJ25" s="72"/>
      <c r="AK25" s="72"/>
      <c r="AL25" s="72"/>
      <c r="AM25" s="72"/>
      <c r="AN25" s="73"/>
      <c r="AO25" s="74"/>
      <c r="AP25" s="74"/>
      <c r="AQ25" s="74"/>
      <c r="AR25" s="74"/>
      <c r="AS25" s="74"/>
      <c r="AT25" s="74"/>
      <c r="AU25" s="72"/>
      <c r="AV25" s="75"/>
      <c r="AW25" s="75"/>
      <c r="AX25" s="75"/>
      <c r="AY25" s="75"/>
      <c r="AZ25" s="75"/>
      <c r="BA25" s="75"/>
    </row>
    <row r="26" spans="3:54" ht="12.75" customHeight="1" x14ac:dyDescent="0.15">
      <c r="C26" s="32" t="s">
        <v>85</v>
      </c>
      <c r="D26" s="230" t="s">
        <v>28</v>
      </c>
      <c r="E26" s="231"/>
      <c r="F26" s="231"/>
      <c r="G26" s="231"/>
      <c r="H26" s="231"/>
      <c r="I26" s="231"/>
      <c r="J26" s="231"/>
      <c r="K26" s="231"/>
      <c r="L26" s="231"/>
      <c r="M26" s="232"/>
      <c r="N26" s="200" t="s">
        <v>29</v>
      </c>
      <c r="O26" s="201"/>
      <c r="P26" s="201"/>
      <c r="Q26" s="201"/>
      <c r="R26" s="201"/>
      <c r="S26" s="201"/>
      <c r="T26" s="201"/>
      <c r="U26" s="201"/>
      <c r="V26" s="201"/>
      <c r="W26" s="201"/>
      <c r="X26" s="201"/>
      <c r="Y26" s="201"/>
      <c r="Z26" s="201"/>
      <c r="AA26" s="201"/>
      <c r="AB26" s="201"/>
      <c r="AC26" s="201"/>
      <c r="AD26" s="201"/>
      <c r="AE26" s="202"/>
      <c r="AF26" s="313" t="s">
        <v>31</v>
      </c>
      <c r="AG26" s="314"/>
      <c r="AH26" s="315"/>
      <c r="AI26" s="200" t="s">
        <v>30</v>
      </c>
      <c r="AJ26" s="201"/>
      <c r="AK26" s="201"/>
      <c r="AL26" s="201"/>
      <c r="AM26" s="201"/>
      <c r="AN26" s="201"/>
      <c r="AO26" s="201"/>
      <c r="AP26" s="201"/>
      <c r="AQ26" s="202"/>
      <c r="AR26" s="230" t="s">
        <v>32</v>
      </c>
      <c r="AS26" s="231"/>
      <c r="AT26" s="231"/>
      <c r="AU26" s="231"/>
      <c r="AV26" s="231"/>
      <c r="AW26" s="231"/>
      <c r="AX26" s="231"/>
      <c r="AY26" s="231"/>
      <c r="AZ26" s="231"/>
      <c r="BA26" s="232"/>
      <c r="BB26" s="33"/>
    </row>
    <row r="27" spans="3:54" ht="9.9499999999999993" customHeight="1" x14ac:dyDescent="0.15">
      <c r="C27" s="233">
        <v>14</v>
      </c>
      <c r="D27" s="337" t="str">
        <f>IF(入力!$E28="","",LEFT(RIGHT(CONCATENATE("          ",入力!$E28),10),1))</f>
        <v/>
      </c>
      <c r="E27" s="340" t="str">
        <f>IF(入力!$E28="","",MID(RIGHT(CONCATENATE("          ",入力!$E28),10),2,1))</f>
        <v/>
      </c>
      <c r="F27" s="340" t="str">
        <f>IF(入力!$E28="","",MID(RIGHT(CONCATENATE("          ",入力!$E28),10),3,1))</f>
        <v/>
      </c>
      <c r="G27" s="340" t="str">
        <f>IF(入力!$E28="","",MID(RIGHT(CONCATENATE("          ",入力!$E28),10),4,1))</f>
        <v/>
      </c>
      <c r="H27" s="340" t="str">
        <f>IF(入力!$E28="","",MID(RIGHT(CONCATENATE("          ",入力!$E28),10),5,1))</f>
        <v/>
      </c>
      <c r="I27" s="340" t="str">
        <f>IF(入力!$E28="","",MID(RIGHT(CONCATENATE("          ",入力!$E28),10),6,1))</f>
        <v/>
      </c>
      <c r="J27" s="340" t="str">
        <f>IF(入力!$E28="","",MID(RIGHT(CONCATENATE("          ",入力!$E28),10),7,1))</f>
        <v/>
      </c>
      <c r="K27" s="340" t="str">
        <f>IF(入力!$E28="","",MID(RIGHT(CONCATENATE("          ",入力!$E28),10),8,1))</f>
        <v/>
      </c>
      <c r="L27" s="340" t="str">
        <f>IF(入力!$E28="","",MID(RIGHT(CONCATENATE("          ",入力!$E28),10),9,1))</f>
        <v/>
      </c>
      <c r="M27" s="347" t="str">
        <f>IF(入力!$E28="","",RIGHT(RIGHT(CONCATENATE("          ",入力!$E28),10),1))</f>
        <v/>
      </c>
      <c r="N27" s="1" t="s">
        <v>33</v>
      </c>
      <c r="O27" s="343" t="str">
        <f>IF(入力!$H28="","",入力!$H28)</f>
        <v/>
      </c>
      <c r="P27" s="343"/>
      <c r="Q27" s="343"/>
      <c r="R27" s="343"/>
      <c r="S27" s="343"/>
      <c r="T27" s="343"/>
      <c r="U27" s="343"/>
      <c r="V27" s="365"/>
      <c r="W27" s="2"/>
      <c r="X27" s="343" t="str">
        <f>IF(入力!$I28="","",入力!$I28)</f>
        <v/>
      </c>
      <c r="Y27" s="343"/>
      <c r="Z27" s="343"/>
      <c r="AA27" s="343"/>
      <c r="AB27" s="343"/>
      <c r="AC27" s="343"/>
      <c r="AD27" s="343"/>
      <c r="AE27" s="344"/>
      <c r="AF27" s="281" t="str">
        <f>IF(入力!J28="","",IF(入力!J28="男","5 ：男",IF(入力!J28="女","6 ：女","error")))</f>
        <v/>
      </c>
      <c r="AG27" s="218"/>
      <c r="AH27" s="222"/>
      <c r="AI27" s="281" t="str">
        <f>IF(入力!K28="","",IF((VALUE(TEXT(入力!K28,"yyyymmdd"))-20190501)&gt;=0,"令和",IF((VALUE(TEXT(入力!K28,"yyyymmdd"))-19890108)&gt;=0,"平成","昭和")))</f>
        <v/>
      </c>
      <c r="AJ27" s="218" t="str">
        <f t="shared" ref="AI27:AK32" si="8">IF($B27="","",IF((VALUE(TEXT($B27,"yyyymmdd"))-20190501)&gt;=0,"9 ： 令和",IF((VALUE(TEXT($B27,"yyyymmdd"))-19890108)&gt;=0,"7 ： 平成","5 ： 昭和")))</f>
        <v/>
      </c>
      <c r="AK27" s="282" t="str">
        <f t="shared" si="8"/>
        <v/>
      </c>
      <c r="AL27" s="215" t="str">
        <f>IF(入力!K28="","",IF((VALUE(TEXT(入力!K28,"yyyymmdd"))-20190501)&lt;0,LEFT(IF((VALUE(TEXT(入力!K28,"yyyymmdd"))-19890108)&gt;=0,RIGHT(CONCATENATE("0",TEXT(入力!K28,"yyyymmdd")-19880000),6),TEXT(入力!K28,"yyyymmdd")-19250000),1),IF((TEXT(入力!K28,"yyyymmdd")-20180000)&lt;100000,0,LEFT(TEXT(入力!K28,"yyyymmdd")-20180000,1))))</f>
        <v/>
      </c>
      <c r="AM27" s="224" t="str">
        <f>IF(入力!K28="","",IF((VALUE(TEXT(入力!K28,"yyyymmdd"))-20190501)&lt;0,MID(IF((VALUE(TEXT(入力!K28,"yyyymmdd"))-19890108)&gt;=0,RIGHT(CONCATENATE("0",TEXT(入力!K28,"yyyymmdd")-19880000),6),TEXT(入力!K28,"yyyymmdd")-19250000),2,1),IF((TEXT(入力!K28,"yyyymmdd")-20180000)&lt;100000,LEFT(TEXT(入力!K28,"yyyymmdd")-20180000,1),MID(TEXT(入力!K28,"yyyymmdd")-20180000,2,1))))</f>
        <v/>
      </c>
      <c r="AN27" s="215" t="str">
        <f>IF(入力!K28="","",IF((VALUE(TEXT(入力!K28,"yyyymmdd"))-20190501)&lt;0,MID(IF((VALUE(TEXT(入力!K28,"yyyymmdd"))-19890108)&gt;=0,RIGHT(CONCATENATE("0",TEXT(入力!K28,"yyyymmdd")-19880000),6),TEXT(入力!K28,"yyyymmdd")-19250000),3,1),IF((TEXT(入力!K28,"yyyymmdd")-20180000)&lt;100000,MID(TEXT(入力!K28,"yyyymmdd")-20180000,2,1),MID(TEXT(入力!K28,"yyyymmdd")-20180000,3,1))))</f>
        <v/>
      </c>
      <c r="AO27" s="224" t="str">
        <f>IF(入力!K28="","",IF((VALUE(TEXT(入力!K28,"yyyymmdd"))-20190501)&lt;0,MID(IF((VALUE(TEXT(入力!K28,"yyyymmdd"))-19890108)&gt;=0,RIGHT(CONCATENATE("0",TEXT(入力!K28,"yyyymmdd")-19880000),6),TEXT(入力!K28,"yyyymmdd")-19250000),4,1),IF((TEXT(入力!K28,"yyyymmdd")-20180000)&lt;100000,MID(TEXT(入力!K28,"yyyymmdd")-20180000,3,1),MID(TEXT(入力!K28,"yyyymmdd")-20180000,4,1))))</f>
        <v/>
      </c>
      <c r="AP27" s="215" t="str">
        <f>IF(入力!K28="","",IF((VALUE(TEXT(入力!K28,"yyyymmdd"))-20190501)&lt;0,MID(IF((VALUE(TEXT(入力!K28,"yyyymmdd"))-19890108)&gt;=0,RIGHT(CONCATENATE("0",TEXT(入力!K28,"yyyymmdd")-19880000),6),TEXT(入力!K28,"yyyymmdd")-19250000),5,1),IF((TEXT(入力!K28,"yyyymmdd")-20180000)&lt;100000,MID(TEXT(入力!K28,"yyyymmdd")-20180000,4,1),MID(TEXT(入力!K28,"yyyymmdd")-20180000,5,1))))</f>
        <v/>
      </c>
      <c r="AQ27" s="227" t="str">
        <f>IF(入力!K28="","",IF((VALUE(TEXT(入力!K28,"yyyymmdd"))-20190501)&lt;0,RIGHT(IF((VALUE(TEXT(入力!K28,"yyyymmdd"))-19890108)&gt;=0,RIGHT(CONCATENATE("0",TEXT(入力!K28,"yyyymmdd")-19880000),6),TEXT(入力!K28,"yyyymmdd")-19250000),1),RIGHT(TEXT(入力!K28,"yyyymmdd")-20180000,1)))</f>
        <v/>
      </c>
      <c r="AR27" s="337" t="str">
        <f>IF(入力!$L28="","",LEFT(入力!$L28,1))</f>
        <v/>
      </c>
      <c r="AS27" s="340" t="str">
        <f>IF(入力!$L28="","",MID(入力!$L28,2,1))</f>
        <v/>
      </c>
      <c r="AT27" s="340" t="str">
        <f>IF(入力!$L28="","",MID(入力!$L28,3,1))</f>
        <v/>
      </c>
      <c r="AU27" s="359" t="str">
        <f>IF(入力!$L28="","",RIGHT(入力!$L28,1))</f>
        <v/>
      </c>
      <c r="AV27" s="362" t="str">
        <f>IF(入力!$N28="","",LEFT(入力!$N28,1))</f>
        <v/>
      </c>
      <c r="AW27" s="340" t="str">
        <f>IF(入力!$N28="","",MID(入力!$N28,2,1))</f>
        <v/>
      </c>
      <c r="AX27" s="340" t="str">
        <f>IF(入力!$N28="","",MID(入力!$N28,3,1))</f>
        <v/>
      </c>
      <c r="AY27" s="340" t="str">
        <f>IF(入力!$N28="","",MID(入力!$N28,4,1))</f>
        <v/>
      </c>
      <c r="AZ27" s="340" t="str">
        <f>IF(入力!$N28="","",MID(入力!$N28,5,1))</f>
        <v/>
      </c>
      <c r="BA27" s="347" t="str">
        <f>IF(入力!$N28="","",RIGHT(入力!$N28,1))</f>
        <v/>
      </c>
      <c r="BB27" s="36"/>
    </row>
    <row r="28" spans="3:54" ht="9.9499999999999993" customHeight="1" x14ac:dyDescent="0.15">
      <c r="C28" s="234"/>
      <c r="D28" s="338"/>
      <c r="E28" s="341"/>
      <c r="F28" s="341"/>
      <c r="G28" s="341"/>
      <c r="H28" s="341"/>
      <c r="I28" s="341"/>
      <c r="J28" s="341"/>
      <c r="K28" s="341"/>
      <c r="L28" s="341"/>
      <c r="M28" s="348"/>
      <c r="N28" s="3"/>
      <c r="O28" s="345"/>
      <c r="P28" s="345"/>
      <c r="Q28" s="345"/>
      <c r="R28" s="345"/>
      <c r="S28" s="345"/>
      <c r="T28" s="345"/>
      <c r="U28" s="345"/>
      <c r="V28" s="366"/>
      <c r="W28" s="4"/>
      <c r="X28" s="345"/>
      <c r="Y28" s="345"/>
      <c r="Z28" s="345"/>
      <c r="AA28" s="345"/>
      <c r="AB28" s="345"/>
      <c r="AC28" s="345"/>
      <c r="AD28" s="345"/>
      <c r="AE28" s="346"/>
      <c r="AF28" s="283"/>
      <c r="AG28" s="284"/>
      <c r="AH28" s="298"/>
      <c r="AI28" s="283" t="str">
        <f t="shared" si="8"/>
        <v/>
      </c>
      <c r="AJ28" s="284" t="str">
        <f t="shared" si="8"/>
        <v/>
      </c>
      <c r="AK28" s="285" t="str">
        <f t="shared" si="8"/>
        <v/>
      </c>
      <c r="AL28" s="216" t="str">
        <f t="shared" ref="AL28:AL32" si="9">IF($B28="","",IF((VALUE(TEXT(AK28,"yyyymmdd"))-20190501)&lt;0,LEFT(IF((VALUE(TEXT(AK28,"yyyymmdd"))-19890108)&gt;=0,RIGHT(CONCATENATE("0",TEXT($B28,"yyyymmdd")-19880000),6),TEXT($B28,"yyyymmdd")-19250000),1),IF((TEXT($B28,"yyyymmdd")-20180000)&lt;100000,0,LEFT(TEXT($B28,"yyyymmdd")-20180000,1))))</f>
        <v/>
      </c>
      <c r="AM28" s="225" t="str">
        <f t="shared" ref="AM28:AM32" si="10">IF($B28="","",IF((VALUE(TEXT(AK28,"yyyymmdd"))-20190501)&lt;0,MID(IF((VALUE(TEXT($B28,"yyyymmdd"))-19890108)&gt;=0,RIGHT(CONCATENATE("0",TEXT($B28,"yyyymmdd")-19880000),6),TEXT($B28,"yyyymmdd")-19250000),2,1),IF((TEXT($B28,"yyyymmdd")-20180000)&lt;100000,LEFT(TEXT($B28,"yyyymmdd")-20180000,1),MID(TEXT($B28,"yyyymmdd")-20180000,2,1))))</f>
        <v/>
      </c>
      <c r="AN28" s="216" t="str">
        <f t="shared" ref="AN28:AN32" si="11">IF($B28="","",IF((VALUE(TEXT(AK28,"yyyymmdd"))-20190501)&lt;0,MID(IF((VALUE(TEXT($B28,"yyyymmdd"))-19890108)&gt;=0,RIGHT(CONCATENATE("0",TEXT($B28,"yyyymmdd")-19880000),6),TEXT($B28,"yyyymmdd")-19250000),3,1),IF((TEXT($B28,"yyyymmdd")-20180000)&lt;100000,MID(TEXT($B28,"yyyymmdd")-20180000,2,1),MID(TEXT($B28,"yyyymmdd")-20180000,3,1))))</f>
        <v/>
      </c>
      <c r="AO28" s="225" t="str">
        <f t="shared" ref="AO28:AO32" si="12">IF($B28="","",IF((VALUE(TEXT(AK28,"yyyymmdd"))-20190501)&lt;0,MID(IF((VALUE(TEXT($B28,"yyyymmdd"))-19890108)&gt;=0,RIGHT(CONCATENATE("0",TEXT($B28,"yyyymmdd")-19880000),6),TEXT($B28,"yyyymmdd")-19250000),4,1),IF((TEXT($B28,"yyyymmdd")-20180000)&lt;100000,MID(TEXT($B28,"yyyymmdd")-20180000,3,1),MID(TEXT($B28,"yyyymmdd")-20180000,4,1))))</f>
        <v/>
      </c>
      <c r="AP28" s="216" t="str">
        <f t="shared" ref="AP28:AP32" si="13">IF($B28="","",IF((VALUE(TEXT(AK28,"yyyymmdd"))-20190501)&lt;0,MID(IF((VALUE(TEXT($B28,"yyyymmdd"))-19890108)&gt;=0,RIGHT(CONCATENATE("0",TEXT($B28,"yyyymmdd")-19880000),6),TEXT($B28,"yyyymmdd")-19250000),5,1),IF((TEXT($B28,"yyyymmdd")-20180000)&lt;100000,MID(TEXT($B28,"yyyymmdd")-20180000,4,1),MID(TEXT($B28,"yyyymmdd")-20180000,5,1))))</f>
        <v/>
      </c>
      <c r="AQ28" s="228" t="str">
        <f t="shared" ref="AQ28:AQ32" si="14">IF($B28="","",IF((VALUE(TEXT(AK28,"yyyymmdd"))-20190501)&lt;0,RIGHT(IF((VALUE(TEXT($B28,"yyyymmdd"))-19890108)&gt;=0,RIGHT(CONCATENATE("0",TEXT($B28,"yyyymmdd")-19880000),6),TEXT($B28,"yyyymmdd")-19250000),1),RIGHT(TEXT($B28,"yyyymmdd")-20180000,1)))</f>
        <v/>
      </c>
      <c r="AR28" s="338"/>
      <c r="AS28" s="341"/>
      <c r="AT28" s="341"/>
      <c r="AU28" s="360"/>
      <c r="AV28" s="363"/>
      <c r="AW28" s="341"/>
      <c r="AX28" s="341"/>
      <c r="AY28" s="341"/>
      <c r="AZ28" s="341"/>
      <c r="BA28" s="348"/>
      <c r="BB28" s="36"/>
    </row>
    <row r="29" spans="3:54" ht="9.9499999999999993" customHeight="1" x14ac:dyDescent="0.15">
      <c r="C29" s="234"/>
      <c r="D29" s="338"/>
      <c r="E29" s="341"/>
      <c r="F29" s="341"/>
      <c r="G29" s="341"/>
      <c r="H29" s="341"/>
      <c r="I29" s="341"/>
      <c r="J29" s="341"/>
      <c r="K29" s="341"/>
      <c r="L29" s="341"/>
      <c r="M29" s="348"/>
      <c r="N29" s="1" t="s">
        <v>34</v>
      </c>
      <c r="O29" s="350" t="str">
        <f>IF(入力!$F28="","",入力!$F28)</f>
        <v/>
      </c>
      <c r="P29" s="350"/>
      <c r="Q29" s="350"/>
      <c r="R29" s="350"/>
      <c r="S29" s="350"/>
      <c r="T29" s="350"/>
      <c r="U29" s="350"/>
      <c r="V29" s="351"/>
      <c r="W29" s="5" t="s">
        <v>35</v>
      </c>
      <c r="X29" s="350" t="str">
        <f>IF(入力!$G28="","",入力!$G28)</f>
        <v/>
      </c>
      <c r="Y29" s="350"/>
      <c r="Z29" s="350"/>
      <c r="AA29" s="350"/>
      <c r="AB29" s="350"/>
      <c r="AC29" s="350"/>
      <c r="AD29" s="350"/>
      <c r="AE29" s="356"/>
      <c r="AF29" s="283"/>
      <c r="AG29" s="284"/>
      <c r="AH29" s="298"/>
      <c r="AI29" s="283" t="str">
        <f t="shared" si="8"/>
        <v/>
      </c>
      <c r="AJ29" s="284" t="str">
        <f t="shared" si="8"/>
        <v/>
      </c>
      <c r="AK29" s="285" t="str">
        <f t="shared" si="8"/>
        <v/>
      </c>
      <c r="AL29" s="216" t="str">
        <f t="shared" si="9"/>
        <v/>
      </c>
      <c r="AM29" s="225" t="str">
        <f t="shared" si="10"/>
        <v/>
      </c>
      <c r="AN29" s="216" t="str">
        <f t="shared" si="11"/>
        <v/>
      </c>
      <c r="AO29" s="225" t="str">
        <f t="shared" si="12"/>
        <v/>
      </c>
      <c r="AP29" s="216" t="str">
        <f t="shared" si="13"/>
        <v/>
      </c>
      <c r="AQ29" s="228" t="str">
        <f t="shared" si="14"/>
        <v/>
      </c>
      <c r="AR29" s="338"/>
      <c r="AS29" s="341"/>
      <c r="AT29" s="341"/>
      <c r="AU29" s="360"/>
      <c r="AV29" s="363"/>
      <c r="AW29" s="341"/>
      <c r="AX29" s="341"/>
      <c r="AY29" s="341"/>
      <c r="AZ29" s="341"/>
      <c r="BA29" s="348"/>
      <c r="BB29" s="40"/>
    </row>
    <row r="30" spans="3:54" ht="9.9499999999999993" customHeight="1" x14ac:dyDescent="0.15">
      <c r="C30" s="234"/>
      <c r="D30" s="338"/>
      <c r="E30" s="341"/>
      <c r="F30" s="341"/>
      <c r="G30" s="341"/>
      <c r="H30" s="341"/>
      <c r="I30" s="341"/>
      <c r="J30" s="341"/>
      <c r="K30" s="341"/>
      <c r="L30" s="341"/>
      <c r="M30" s="348"/>
      <c r="N30" s="1"/>
      <c r="O30" s="352"/>
      <c r="P30" s="352"/>
      <c r="Q30" s="352"/>
      <c r="R30" s="352"/>
      <c r="S30" s="352"/>
      <c r="T30" s="352"/>
      <c r="U30" s="352"/>
      <c r="V30" s="353"/>
      <c r="W30" s="5"/>
      <c r="X30" s="352"/>
      <c r="Y30" s="352"/>
      <c r="Z30" s="352"/>
      <c r="AA30" s="352"/>
      <c r="AB30" s="352"/>
      <c r="AC30" s="352"/>
      <c r="AD30" s="352"/>
      <c r="AE30" s="357"/>
      <c r="AF30" s="283"/>
      <c r="AG30" s="284"/>
      <c r="AH30" s="298"/>
      <c r="AI30" s="283" t="str">
        <f t="shared" si="8"/>
        <v/>
      </c>
      <c r="AJ30" s="284" t="str">
        <f t="shared" si="8"/>
        <v/>
      </c>
      <c r="AK30" s="285" t="str">
        <f t="shared" si="8"/>
        <v/>
      </c>
      <c r="AL30" s="216" t="str">
        <f t="shared" si="9"/>
        <v/>
      </c>
      <c r="AM30" s="225" t="str">
        <f t="shared" si="10"/>
        <v/>
      </c>
      <c r="AN30" s="216" t="str">
        <f t="shared" si="11"/>
        <v/>
      </c>
      <c r="AO30" s="225" t="str">
        <f t="shared" si="12"/>
        <v/>
      </c>
      <c r="AP30" s="216" t="str">
        <f t="shared" si="13"/>
        <v/>
      </c>
      <c r="AQ30" s="228" t="str">
        <f t="shared" si="14"/>
        <v/>
      </c>
      <c r="AR30" s="338"/>
      <c r="AS30" s="341"/>
      <c r="AT30" s="341"/>
      <c r="AU30" s="360"/>
      <c r="AV30" s="363"/>
      <c r="AW30" s="341"/>
      <c r="AX30" s="341"/>
      <c r="AY30" s="341"/>
      <c r="AZ30" s="341"/>
      <c r="BA30" s="348"/>
      <c r="BB30" s="40"/>
    </row>
    <row r="31" spans="3:54" ht="9.9499999999999993" customHeight="1" x14ac:dyDescent="0.15">
      <c r="C31" s="234"/>
      <c r="D31" s="338"/>
      <c r="E31" s="341"/>
      <c r="F31" s="341"/>
      <c r="G31" s="341"/>
      <c r="H31" s="341"/>
      <c r="I31" s="341"/>
      <c r="J31" s="341"/>
      <c r="K31" s="341"/>
      <c r="L31" s="341"/>
      <c r="M31" s="348"/>
      <c r="N31" s="1"/>
      <c r="O31" s="352"/>
      <c r="P31" s="352"/>
      <c r="Q31" s="352"/>
      <c r="R31" s="352"/>
      <c r="S31" s="352"/>
      <c r="T31" s="352"/>
      <c r="U31" s="352"/>
      <c r="V31" s="353"/>
      <c r="W31" s="5"/>
      <c r="X31" s="352"/>
      <c r="Y31" s="352"/>
      <c r="Z31" s="352"/>
      <c r="AA31" s="352"/>
      <c r="AB31" s="352"/>
      <c r="AC31" s="352"/>
      <c r="AD31" s="352"/>
      <c r="AE31" s="357"/>
      <c r="AF31" s="283"/>
      <c r="AG31" s="284"/>
      <c r="AH31" s="298"/>
      <c r="AI31" s="283" t="str">
        <f t="shared" si="8"/>
        <v/>
      </c>
      <c r="AJ31" s="284" t="str">
        <f t="shared" si="8"/>
        <v/>
      </c>
      <c r="AK31" s="285" t="str">
        <f t="shared" si="8"/>
        <v/>
      </c>
      <c r="AL31" s="216" t="str">
        <f t="shared" si="9"/>
        <v/>
      </c>
      <c r="AM31" s="225" t="str">
        <f t="shared" si="10"/>
        <v/>
      </c>
      <c r="AN31" s="216" t="str">
        <f t="shared" si="11"/>
        <v/>
      </c>
      <c r="AO31" s="225" t="str">
        <f t="shared" si="12"/>
        <v/>
      </c>
      <c r="AP31" s="216" t="str">
        <f t="shared" si="13"/>
        <v/>
      </c>
      <c r="AQ31" s="228" t="str">
        <f t="shared" si="14"/>
        <v/>
      </c>
      <c r="AR31" s="338"/>
      <c r="AS31" s="341"/>
      <c r="AT31" s="341"/>
      <c r="AU31" s="360"/>
      <c r="AV31" s="363"/>
      <c r="AW31" s="341"/>
      <c r="AX31" s="341"/>
      <c r="AY31" s="341"/>
      <c r="AZ31" s="341"/>
      <c r="BA31" s="348"/>
      <c r="BB31" s="40"/>
    </row>
    <row r="32" spans="3:54" ht="9.9499999999999993" customHeight="1" thickBot="1" x14ac:dyDescent="0.2">
      <c r="C32" s="234"/>
      <c r="D32" s="339"/>
      <c r="E32" s="342"/>
      <c r="F32" s="342"/>
      <c r="G32" s="342"/>
      <c r="H32" s="342"/>
      <c r="I32" s="342"/>
      <c r="J32" s="342"/>
      <c r="K32" s="342"/>
      <c r="L32" s="342"/>
      <c r="M32" s="349"/>
      <c r="N32" s="6"/>
      <c r="O32" s="354"/>
      <c r="P32" s="354"/>
      <c r="Q32" s="354"/>
      <c r="R32" s="354"/>
      <c r="S32" s="354"/>
      <c r="T32" s="354"/>
      <c r="U32" s="354"/>
      <c r="V32" s="355"/>
      <c r="W32" s="7"/>
      <c r="X32" s="354"/>
      <c r="Y32" s="354"/>
      <c r="Z32" s="354"/>
      <c r="AA32" s="354"/>
      <c r="AB32" s="354"/>
      <c r="AC32" s="354"/>
      <c r="AD32" s="354"/>
      <c r="AE32" s="358"/>
      <c r="AF32" s="286"/>
      <c r="AG32" s="287"/>
      <c r="AH32" s="299"/>
      <c r="AI32" s="286" t="str">
        <f t="shared" si="8"/>
        <v/>
      </c>
      <c r="AJ32" s="287" t="str">
        <f t="shared" si="8"/>
        <v/>
      </c>
      <c r="AK32" s="288" t="str">
        <f t="shared" si="8"/>
        <v/>
      </c>
      <c r="AL32" s="217" t="str">
        <f t="shared" si="9"/>
        <v/>
      </c>
      <c r="AM32" s="226" t="str">
        <f t="shared" si="10"/>
        <v/>
      </c>
      <c r="AN32" s="217" t="str">
        <f t="shared" si="11"/>
        <v/>
      </c>
      <c r="AO32" s="226" t="str">
        <f t="shared" si="12"/>
        <v/>
      </c>
      <c r="AP32" s="217" t="str">
        <f t="shared" si="13"/>
        <v/>
      </c>
      <c r="AQ32" s="229" t="str">
        <f t="shared" si="14"/>
        <v/>
      </c>
      <c r="AR32" s="339"/>
      <c r="AS32" s="342"/>
      <c r="AT32" s="342"/>
      <c r="AU32" s="361"/>
      <c r="AV32" s="364"/>
      <c r="AW32" s="342"/>
      <c r="AX32" s="342"/>
      <c r="AY32" s="342"/>
      <c r="AZ32" s="342"/>
      <c r="BA32" s="349"/>
      <c r="BB32" s="43"/>
    </row>
    <row r="33" spans="3:54" ht="12.75" customHeight="1" x14ac:dyDescent="0.15">
      <c r="C33" s="234"/>
      <c r="D33" s="200" t="s">
        <v>37</v>
      </c>
      <c r="E33" s="201"/>
      <c r="F33" s="201"/>
      <c r="G33" s="201"/>
      <c r="H33" s="201"/>
      <c r="I33" s="201"/>
      <c r="J33" s="200" t="s">
        <v>97</v>
      </c>
      <c r="K33" s="201"/>
      <c r="L33" s="201"/>
      <c r="M33" s="201"/>
      <c r="N33" s="201"/>
      <c r="O33" s="201"/>
      <c r="P33" s="201"/>
      <c r="Q33" s="201"/>
      <c r="R33" s="202"/>
      <c r="S33" s="200" t="s">
        <v>36</v>
      </c>
      <c r="T33" s="201"/>
      <c r="U33" s="201"/>
      <c r="V33" s="201"/>
      <c r="W33" s="201"/>
      <c r="X33" s="201"/>
      <c r="Y33" s="202"/>
      <c r="Z33" s="44"/>
      <c r="AA33" s="45"/>
      <c r="AI33" s="46"/>
      <c r="AL33" s="46"/>
      <c r="AM33" s="46"/>
      <c r="AN33" s="46"/>
      <c r="AO33" s="46"/>
      <c r="AP33" s="253" t="s">
        <v>38</v>
      </c>
      <c r="AQ33" s="256" t="s">
        <v>86</v>
      </c>
      <c r="AR33" s="257"/>
      <c r="AS33" s="257"/>
      <c r="AT33" s="258"/>
      <c r="AU33" s="249" t="s">
        <v>87</v>
      </c>
      <c r="AV33" s="250"/>
      <c r="AW33" s="250"/>
      <c r="AX33" s="250"/>
      <c r="AY33" s="251"/>
      <c r="AZ33" s="250"/>
      <c r="BA33" s="252"/>
    </row>
    <row r="34" spans="3:54" ht="9.9499999999999993" customHeight="1" x14ac:dyDescent="0.15">
      <c r="C34" s="234"/>
      <c r="D34" s="308" t="s">
        <v>39</v>
      </c>
      <c r="E34" s="309"/>
      <c r="F34" s="311" t="s">
        <v>40</v>
      </c>
      <c r="G34" s="309"/>
      <c r="H34" s="277" t="s">
        <v>41</v>
      </c>
      <c r="I34" s="278"/>
      <c r="J34" s="281" t="str">
        <f>IF(入力!P28="","",IF((VALUE(TEXT(入力!P28,"yyyymmdd"))-20190501)&gt;=0,"令和",IF((VALUE(TEXT(入力!P28,"yyyymmdd"))-19890108)&gt;=0,"平成","昭和")))</f>
        <v/>
      </c>
      <c r="K34" s="218" t="str">
        <f t="shared" ref="J34:L38" si="15">IF($B34="","",IF((VALUE(TEXT($B34,"yyyymmdd"))-20190501)&gt;=0,"9 ： 令和",IF((VALUE(TEXT($B34,"yyyymmdd"))-19890108)&gt;=0,"7 ： 平成","5 ： 昭和")))</f>
        <v/>
      </c>
      <c r="L34" s="282" t="str">
        <f t="shared" si="15"/>
        <v/>
      </c>
      <c r="M34" s="215" t="str">
        <f>IF(入力!P28="","",IF((VALUE(TEXT(入力!P28,"yyyymmdd"))-20181001)&lt;0,"×",IF((VALUE(TEXT(入力!P28,"yyyymmdd")))&lt;20190501,LEFT(TEXT(入力!P28,"yyyymmdd")-19880000,1),IF((TEXT(入力!P28,"yyyymmdd")-20180000)&lt;100000,0,LEFT(TEXT(入力!P28,"yyyymmdd")-20180000,1)))))</f>
        <v/>
      </c>
      <c r="N34" s="224" t="str">
        <f>IF(入力!P28="","",IF((VALUE(TEXT(入力!P28,"yyyymmdd"))-20181001)&lt;0,"×",IF((VALUE(TEXT(入力!P28,"yyyymmdd")))&lt;20190501,MID(TEXT(入力!P28,"yyyymmdd")-19880000,2,1),IF((TEXT(入力!P28,"yyyymmdd")-20180000)&lt;100000,LEFT(TEXT(入力!P28,"yyyymmdd")-20180000,1),MID(TEXT(入力!P28,"yyyymmdd")-20180000,2,1)))))</f>
        <v/>
      </c>
      <c r="O34" s="215" t="str">
        <f>IF(入力!P28="","",IF((VALUE(TEXT(入力!P28,"yyyymmdd"))-20181001)&lt;0,"×",IF((VALUE(TEXT(入力!P28,"yyyymmdd")))&lt;20190501,MID(TEXT(入力!P28,"yyyymmdd")-19880000,3,1),IF((TEXT(入力!P28,"yyyymmdd")-20180000)&lt;100000,MID(TEXT(入力!P28,"yyyymmdd")-20180000,2,1),MID(TEXT(入力!P28,"yyyymmdd")-20180000,3,1)))))</f>
        <v/>
      </c>
      <c r="P34" s="224" t="str">
        <f>IF(入力!P28="","",IF((VALUE(TEXT(入力!P28,"yyyymmdd"))-20181001)&lt;0,"×",IF((VALUE(TEXT(入力!P28,"yyyymmdd")))&lt;20190501,MID(TEXT(入力!P28,"yyyymmdd")-19880000,4,1),IF((TEXT(入力!P28,"yyyymmdd")-20180000)&lt;100000,MID(TEXT(入力!P28,"yyyymmdd")-20180000,3,1),MID(TEXT(入力!P28,"yyyymmdd")-20180000,4,1)))))</f>
        <v/>
      </c>
      <c r="Q34" s="215" t="str">
        <f>IF(入力!P28="","",IF((VALUE(TEXT(入力!P28,"yyyymmdd"))-20181001)&lt;0,"×",IF((VALUE(TEXT(入力!P28,"yyyymmdd")))&lt;20190501,MID(TEXT(入力!P28,"yyyymmdd")-19880000,5,1),IF((TEXT(入力!P28,"yyyymmdd")-20180000)&lt;100000,MID(TEXT(入力!P28,"yyyymmdd")-20180000,4,1),MID(TEXT(入力!P28,"yyyymmdd")-20180000,5,1)))))</f>
        <v/>
      </c>
      <c r="R34" s="227" t="str">
        <f>IF(入力!P28="","",IF((VALUE(TEXT(入力!P28,"yyyymmdd"))-20181001)&lt;0,"×",IF((VALUE(TEXT(入力!P28,"yyyymmdd")))&lt;20190501,RIGHT(TEXT(入力!P28,"yyyymmdd")-19880000,1),RIGHT(TEXT(入力!P28,"yyyymmdd")-20180000,1))))</f>
        <v/>
      </c>
      <c r="S34" s="236" t="str">
        <f>IF(入力!Q28="","",LEFT(RIGHT(CONCATENATE(" ",入力!Q28),3),1))</f>
        <v/>
      </c>
      <c r="T34" s="239" t="str">
        <f>IF(入力!Q28="","",MID(RIGHT(CONCATENATE(" ",入力!Q28),3),2,1))</f>
        <v/>
      </c>
      <c r="U34" s="224" t="str">
        <f>IF(入力!Q28="","",RIGHT(RIGHT(CONCATENATE(" ",入力!Q28),3),1))</f>
        <v/>
      </c>
      <c r="V34" s="215">
        <v>0</v>
      </c>
      <c r="W34" s="239">
        <v>0</v>
      </c>
      <c r="X34" s="259">
        <v>0</v>
      </c>
      <c r="Y34" s="93"/>
      <c r="Z34" s="243"/>
      <c r="AA34" s="244"/>
      <c r="AB34" s="47"/>
      <c r="AC34" s="48"/>
      <c r="AD34" s="48"/>
      <c r="AE34" s="48"/>
      <c r="AF34" s="48"/>
      <c r="AG34" s="48"/>
      <c r="AH34" s="245"/>
      <c r="AI34" s="245"/>
      <c r="AJ34" s="48"/>
      <c r="AK34" s="48"/>
      <c r="AL34" s="262"/>
      <c r="AM34" s="262"/>
      <c r="AN34" s="47"/>
      <c r="AO34" s="47"/>
      <c r="AP34" s="254"/>
      <c r="AQ34" s="263"/>
      <c r="AR34" s="264"/>
      <c r="AS34" s="264"/>
      <c r="AT34" s="265"/>
      <c r="AU34" s="90"/>
      <c r="AV34" s="49"/>
      <c r="AW34" s="50"/>
      <c r="AX34" s="49"/>
      <c r="AY34" s="50"/>
      <c r="AZ34" s="49"/>
      <c r="BA34" s="51"/>
    </row>
    <row r="35" spans="3:54" ht="9.9499999999999993" customHeight="1" x14ac:dyDescent="0.15">
      <c r="C35" s="234"/>
      <c r="D35" s="243"/>
      <c r="E35" s="310"/>
      <c r="F35" s="312"/>
      <c r="G35" s="310"/>
      <c r="H35" s="279"/>
      <c r="I35" s="280"/>
      <c r="J35" s="283" t="str">
        <f t="shared" si="15"/>
        <v/>
      </c>
      <c r="K35" s="284" t="str">
        <f t="shared" si="15"/>
        <v/>
      </c>
      <c r="L35" s="285" t="str">
        <f t="shared" si="15"/>
        <v/>
      </c>
      <c r="M35" s="216" t="str">
        <f>IF($B35="","",IF((VALUE(TEXT($B35,"yyyymmdd"))-20181001)&lt;0,"×",IF((TEXT($B35,"yyyymmdd")-20180000)&lt;100000,0,LEFT(TEXT($B35,"yyyymmdd")-20180000,1))))</f>
        <v/>
      </c>
      <c r="N35" s="225" t="str">
        <f>IF($B35="","",IF((VALUE(TEXT($B35,"yyyymmdd"))-20181001)&lt;0,"×",IF((TEXT($B35,"yyyymmdd")-20180000)&lt;100000,LEFT(TEXT($B35,"yyyymmdd")-20180000,1),MID(TEXT($B35,"yyyymmdd")-20180000,2,1))))</f>
        <v/>
      </c>
      <c r="O35" s="216" t="str">
        <f>IF($B35="","",IF((VALUE(TEXT($B35,"yyyymmdd"))-20181001)&lt;0,"×",IF((TEXT($B35,"yyyymmdd")-20180000)&lt;100000,MID(TEXT($B35,"yyyymmdd")-20180000,2,1),MID(TEXT($B35,"yyyymmdd")-20180000,3,1))))</f>
        <v/>
      </c>
      <c r="P35" s="225" t="str">
        <f>IF($B35="","",IF((VALUE(TEXT($B35,"yyyymmdd"))-20181001)&lt;0,"×",IF((TEXT($B35,"yyyymmdd")-20180000)&lt;100000,MID(TEXT($B35,"yyyymmdd")-20180000,3,1),MID(TEXT($B35,"yyyymmdd")-20180000,4,1))))</f>
        <v/>
      </c>
      <c r="Q35" s="216" t="str">
        <f>IF($B35="","",IF((VALUE(TEXT($B35,"yyyymmdd"))-20181001)&lt;0,"×",IF((TEXT($B35,"yyyymmdd")-20180000)&lt;100000,MID(TEXT($B35,"yyyymmdd")-20180000,4,1),MID(TEXT($B35,"yyyymmdd")-20180000,5,1))))</f>
        <v/>
      </c>
      <c r="R35" s="228"/>
      <c r="S35" s="237"/>
      <c r="T35" s="240"/>
      <c r="U35" s="225"/>
      <c r="V35" s="216"/>
      <c r="W35" s="240"/>
      <c r="X35" s="260"/>
      <c r="Y35" s="94"/>
      <c r="Z35" s="243"/>
      <c r="AA35" s="244"/>
      <c r="AB35" s="48"/>
      <c r="AC35" s="48"/>
      <c r="AD35" s="48"/>
      <c r="AE35" s="48"/>
      <c r="AF35" s="48"/>
      <c r="AG35" s="48"/>
      <c r="AH35" s="48"/>
      <c r="AI35" s="47"/>
      <c r="AJ35" s="48"/>
      <c r="AK35" s="48"/>
      <c r="AL35" s="262"/>
      <c r="AM35" s="262"/>
      <c r="AN35" s="47"/>
      <c r="AO35" s="47"/>
      <c r="AP35" s="254"/>
      <c r="AQ35" s="266"/>
      <c r="AR35" s="267"/>
      <c r="AS35" s="267"/>
      <c r="AT35" s="268"/>
      <c r="AU35" s="91"/>
      <c r="AV35" s="52"/>
      <c r="AW35" s="53"/>
      <c r="AX35" s="52"/>
      <c r="AY35" s="53"/>
      <c r="AZ35" s="52"/>
      <c r="BA35" s="54"/>
    </row>
    <row r="36" spans="3:54" ht="9.9499999999999993" customHeight="1" x14ac:dyDescent="0.15">
      <c r="C36" s="234"/>
      <c r="D36" s="243"/>
      <c r="E36" s="310"/>
      <c r="F36" s="312"/>
      <c r="G36" s="310"/>
      <c r="H36" s="279"/>
      <c r="I36" s="280"/>
      <c r="J36" s="283" t="str">
        <f t="shared" si="15"/>
        <v/>
      </c>
      <c r="K36" s="284" t="str">
        <f t="shared" si="15"/>
        <v/>
      </c>
      <c r="L36" s="285" t="str">
        <f t="shared" si="15"/>
        <v/>
      </c>
      <c r="M36" s="216" t="str">
        <f>IF($B36="","",IF((VALUE(TEXT($B36,"yyyymmdd"))-20181001)&lt;0,"×",IF((TEXT($B36,"yyyymmdd")-20180000)&lt;100000,0,LEFT(TEXT($B36,"yyyymmdd")-20180000,1))))</f>
        <v/>
      </c>
      <c r="N36" s="225" t="str">
        <f>IF($B36="","",IF((VALUE(TEXT($B36,"yyyymmdd"))-20181001)&lt;0,"×",IF((TEXT($B36,"yyyymmdd")-20180000)&lt;100000,LEFT(TEXT($B36,"yyyymmdd")-20180000,1),MID(TEXT($B36,"yyyymmdd")-20180000,2,1))))</f>
        <v/>
      </c>
      <c r="O36" s="216" t="str">
        <f>IF($B36="","",IF((VALUE(TEXT($B36,"yyyymmdd"))-20181001)&lt;0,"×",IF((TEXT($B36,"yyyymmdd")-20180000)&lt;100000,MID(TEXT($B36,"yyyymmdd")-20180000,2,1),MID(TEXT($B36,"yyyymmdd")-20180000,3,1))))</f>
        <v/>
      </c>
      <c r="P36" s="225" t="str">
        <f>IF($B36="","",IF((VALUE(TEXT($B36,"yyyymmdd"))-20181001)&lt;0,"×",IF((TEXT($B36,"yyyymmdd")-20180000)&lt;100000,MID(TEXT($B36,"yyyymmdd")-20180000,3,1),MID(TEXT($B36,"yyyymmdd")-20180000,4,1))))</f>
        <v/>
      </c>
      <c r="Q36" s="216" t="str">
        <f>IF($B36="","",IF((VALUE(TEXT($B36,"yyyymmdd"))-20181001)&lt;0,"×",IF((TEXT($B36,"yyyymmdd")-20180000)&lt;100000,MID(TEXT($B36,"yyyymmdd")-20180000,4,1),MID(TEXT($B36,"yyyymmdd")-20180000,5,1))))</f>
        <v/>
      </c>
      <c r="R36" s="228"/>
      <c r="S36" s="237"/>
      <c r="T36" s="240"/>
      <c r="U36" s="225"/>
      <c r="V36" s="216"/>
      <c r="W36" s="240"/>
      <c r="X36" s="260"/>
      <c r="Y36" s="94"/>
      <c r="Z36" s="243"/>
      <c r="AA36" s="244"/>
      <c r="AB36" s="48"/>
      <c r="AC36" s="48"/>
      <c r="AD36" s="48"/>
      <c r="AE36" s="48"/>
      <c r="AF36" s="48"/>
      <c r="AG36" s="48"/>
      <c r="AH36" s="48"/>
      <c r="AI36" s="47"/>
      <c r="AJ36" s="48"/>
      <c r="AK36" s="48"/>
      <c r="AL36" s="47"/>
      <c r="AM36" s="47"/>
      <c r="AN36" s="47"/>
      <c r="AO36" s="47"/>
      <c r="AP36" s="254"/>
      <c r="AQ36" s="266"/>
      <c r="AR36" s="267"/>
      <c r="AS36" s="267"/>
      <c r="AT36" s="268"/>
      <c r="AU36" s="91"/>
      <c r="AV36" s="52"/>
      <c r="AW36" s="53"/>
      <c r="AX36" s="52"/>
      <c r="AY36" s="53"/>
      <c r="AZ36" s="52"/>
      <c r="BA36" s="54"/>
    </row>
    <row r="37" spans="3:54" ht="9.9499999999999993" customHeight="1" x14ac:dyDescent="0.15">
      <c r="C37" s="234"/>
      <c r="D37" s="300" t="s">
        <v>82</v>
      </c>
      <c r="E37" s="301"/>
      <c r="F37" s="304" t="s">
        <v>83</v>
      </c>
      <c r="G37" s="301"/>
      <c r="H37" s="304" t="s">
        <v>84</v>
      </c>
      <c r="I37" s="306"/>
      <c r="J37" s="283" t="str">
        <f t="shared" si="15"/>
        <v/>
      </c>
      <c r="K37" s="284" t="str">
        <f t="shared" si="15"/>
        <v/>
      </c>
      <c r="L37" s="285" t="str">
        <f t="shared" si="15"/>
        <v/>
      </c>
      <c r="M37" s="216" t="str">
        <f>IF($B37="","",IF((VALUE(TEXT($B37,"yyyymmdd"))-20181001)&lt;0,"×",IF((TEXT($B37,"yyyymmdd")-20180000)&lt;100000,0,LEFT(TEXT($B37,"yyyymmdd")-20180000,1))))</f>
        <v/>
      </c>
      <c r="N37" s="225" t="str">
        <f>IF($B37="","",IF((VALUE(TEXT($B37,"yyyymmdd"))-20181001)&lt;0,"×",IF((TEXT($B37,"yyyymmdd")-20180000)&lt;100000,LEFT(TEXT($B37,"yyyymmdd")-20180000,1),MID(TEXT($B37,"yyyymmdd")-20180000,2,1))))</f>
        <v/>
      </c>
      <c r="O37" s="216" t="str">
        <f>IF($B37="","",IF((VALUE(TEXT($B37,"yyyymmdd"))-20181001)&lt;0,"×",IF((TEXT($B37,"yyyymmdd")-20180000)&lt;100000,MID(TEXT($B37,"yyyymmdd")-20180000,2,1),MID(TEXT($B37,"yyyymmdd")-20180000,3,1))))</f>
        <v/>
      </c>
      <c r="P37" s="225" t="str">
        <f>IF($B37="","",IF((VALUE(TEXT($B37,"yyyymmdd"))-20181001)&lt;0,"×",IF((TEXT($B37,"yyyymmdd")-20180000)&lt;100000,MID(TEXT($B37,"yyyymmdd")-20180000,3,1),MID(TEXT($B37,"yyyymmdd")-20180000,4,1))))</f>
        <v/>
      </c>
      <c r="Q37" s="216" t="str">
        <f>IF($B37="","",IF((VALUE(TEXT($B37,"yyyymmdd"))-20181001)&lt;0,"×",IF((TEXT($B37,"yyyymmdd")-20180000)&lt;100000,MID(TEXT($B37,"yyyymmdd")-20180000,4,1),MID(TEXT($B37,"yyyymmdd")-20180000,5,1))))</f>
        <v/>
      </c>
      <c r="R37" s="228"/>
      <c r="S37" s="237"/>
      <c r="T37" s="240"/>
      <c r="U37" s="225"/>
      <c r="V37" s="216"/>
      <c r="W37" s="240"/>
      <c r="X37" s="260"/>
      <c r="Y37" s="272" t="s">
        <v>42</v>
      </c>
      <c r="Z37" s="246"/>
      <c r="AA37" s="247"/>
      <c r="AB37" s="48"/>
      <c r="AC37" s="48"/>
      <c r="AD37" s="48"/>
      <c r="AE37" s="48"/>
      <c r="AF37" s="48"/>
      <c r="AG37" s="48"/>
      <c r="AH37" s="55"/>
      <c r="AI37" s="55"/>
      <c r="AJ37" s="48"/>
      <c r="AK37" s="48"/>
      <c r="AL37" s="55"/>
      <c r="AM37" s="55"/>
      <c r="AN37" s="55"/>
      <c r="AO37" s="55"/>
      <c r="AP37" s="254"/>
      <c r="AQ37" s="266"/>
      <c r="AR37" s="267"/>
      <c r="AS37" s="267"/>
      <c r="AT37" s="268"/>
      <c r="AU37" s="56"/>
      <c r="AV37" s="57"/>
      <c r="AW37" s="58"/>
      <c r="AX37" s="57"/>
      <c r="AY37" s="58"/>
      <c r="AZ37" s="57"/>
      <c r="BA37" s="54"/>
    </row>
    <row r="38" spans="3:54" ht="9.9499999999999993" customHeight="1" thickBot="1" x14ac:dyDescent="0.2">
      <c r="C38" s="235"/>
      <c r="D38" s="302"/>
      <c r="E38" s="303"/>
      <c r="F38" s="305"/>
      <c r="G38" s="303"/>
      <c r="H38" s="305"/>
      <c r="I38" s="307"/>
      <c r="J38" s="286" t="str">
        <f t="shared" si="15"/>
        <v/>
      </c>
      <c r="K38" s="287" t="str">
        <f t="shared" si="15"/>
        <v/>
      </c>
      <c r="L38" s="288" t="str">
        <f t="shared" si="15"/>
        <v/>
      </c>
      <c r="M38" s="217" t="str">
        <f>IF($B38="","",IF((VALUE(TEXT($B38,"yyyymmdd"))-20181001)&lt;0,"×",IF((TEXT($B38,"yyyymmdd")-20180000)&lt;100000,0,LEFT(TEXT($B38,"yyyymmdd")-20180000,1))))</f>
        <v/>
      </c>
      <c r="N38" s="226" t="str">
        <f>IF($B38="","",IF((VALUE(TEXT($B38,"yyyymmdd"))-20181001)&lt;0,"×",IF((TEXT($B38,"yyyymmdd")-20180000)&lt;100000,LEFT(TEXT($B38,"yyyymmdd")-20180000,1),MID(TEXT($B38,"yyyymmdd")-20180000,2,1))))</f>
        <v/>
      </c>
      <c r="O38" s="217" t="str">
        <f>IF($B38="","",IF((VALUE(TEXT($B38,"yyyymmdd"))-20181001)&lt;0,"×",IF((TEXT($B38,"yyyymmdd")-20180000)&lt;100000,MID(TEXT($B38,"yyyymmdd")-20180000,2,1),MID(TEXT($B38,"yyyymmdd")-20180000,3,1))))</f>
        <v/>
      </c>
      <c r="P38" s="226" t="str">
        <f>IF($B38="","",IF((VALUE(TEXT($B38,"yyyymmdd"))-20181001)&lt;0,"×",IF((TEXT($B38,"yyyymmdd")-20180000)&lt;100000,MID(TEXT($B38,"yyyymmdd")-20180000,3,1),MID(TEXT($B38,"yyyymmdd")-20180000,4,1))))</f>
        <v/>
      </c>
      <c r="Q38" s="217" t="str">
        <f>IF($B38="","",IF((VALUE(TEXT($B38,"yyyymmdd"))-20181001)&lt;0,"×",IF((TEXT($B38,"yyyymmdd")-20180000)&lt;100000,MID(TEXT($B38,"yyyymmdd")-20180000,4,1),MID(TEXT($B38,"yyyymmdd")-20180000,5,1))))</f>
        <v/>
      </c>
      <c r="R38" s="229"/>
      <c r="S38" s="238"/>
      <c r="T38" s="241"/>
      <c r="U38" s="226"/>
      <c r="V38" s="217"/>
      <c r="W38" s="241"/>
      <c r="X38" s="261"/>
      <c r="Y38" s="273"/>
      <c r="Z38" s="248"/>
      <c r="AA38" s="247"/>
      <c r="AB38" s="48"/>
      <c r="AC38" s="48"/>
      <c r="AD38" s="48"/>
      <c r="AE38" s="48"/>
      <c r="AF38" s="48"/>
      <c r="AG38" s="48"/>
      <c r="AH38" s="55"/>
      <c r="AI38" s="55"/>
      <c r="AJ38" s="48"/>
      <c r="AK38" s="48"/>
      <c r="AL38" s="55"/>
      <c r="AM38" s="55"/>
      <c r="AN38" s="55"/>
      <c r="AO38" s="55"/>
      <c r="AP38" s="255"/>
      <c r="AQ38" s="269"/>
      <c r="AR38" s="270"/>
      <c r="AS38" s="270"/>
      <c r="AT38" s="271"/>
      <c r="AU38" s="59"/>
      <c r="AV38" s="60"/>
      <c r="AW38" s="61"/>
      <c r="AX38" s="60"/>
      <c r="AY38" s="61"/>
      <c r="AZ38" s="60"/>
      <c r="BA38" s="62"/>
    </row>
    <row r="39" spans="3:54" ht="5.0999999999999996" customHeight="1" thickBot="1" x14ac:dyDescent="0.2">
      <c r="C39" s="63"/>
      <c r="D39" s="64"/>
      <c r="E39" s="64"/>
      <c r="F39" s="64"/>
      <c r="G39" s="65"/>
      <c r="H39" s="66"/>
      <c r="I39" s="67"/>
      <c r="J39" s="67"/>
      <c r="K39" s="68"/>
      <c r="L39" s="68"/>
      <c r="M39" s="65"/>
      <c r="N39" s="65"/>
      <c r="O39" s="65"/>
      <c r="P39" s="65"/>
      <c r="Q39" s="65"/>
      <c r="R39" s="65"/>
      <c r="S39" s="69"/>
      <c r="T39" s="70"/>
      <c r="U39" s="70"/>
      <c r="V39" s="70"/>
      <c r="W39" s="70"/>
      <c r="X39" s="70"/>
      <c r="Y39" s="70"/>
      <c r="Z39" s="70"/>
      <c r="AA39" s="70"/>
      <c r="AB39" s="71"/>
      <c r="AC39" s="71"/>
      <c r="AD39" s="71"/>
      <c r="AE39" s="71"/>
      <c r="AF39" s="71"/>
      <c r="AG39" s="71"/>
      <c r="AH39" s="72"/>
      <c r="AI39" s="72"/>
      <c r="AJ39" s="72"/>
      <c r="AK39" s="72"/>
      <c r="AL39" s="72"/>
      <c r="AM39" s="72"/>
      <c r="AN39" s="73"/>
      <c r="AO39" s="74"/>
      <c r="AP39" s="74"/>
      <c r="AQ39" s="74"/>
      <c r="AR39" s="74"/>
      <c r="AS39" s="74"/>
      <c r="AT39" s="74"/>
      <c r="AU39" s="72"/>
      <c r="AV39" s="75"/>
      <c r="AW39" s="75"/>
      <c r="AX39" s="75"/>
      <c r="AY39" s="75"/>
      <c r="AZ39" s="75"/>
      <c r="BA39" s="75"/>
    </row>
    <row r="40" spans="3:54" ht="12.75" customHeight="1" x14ac:dyDescent="0.15">
      <c r="C40" s="32" t="s">
        <v>85</v>
      </c>
      <c r="D40" s="230" t="s">
        <v>28</v>
      </c>
      <c r="E40" s="231"/>
      <c r="F40" s="231"/>
      <c r="G40" s="231"/>
      <c r="H40" s="231"/>
      <c r="I40" s="231"/>
      <c r="J40" s="231"/>
      <c r="K40" s="231"/>
      <c r="L40" s="231"/>
      <c r="M40" s="232"/>
      <c r="N40" s="200" t="s">
        <v>29</v>
      </c>
      <c r="O40" s="201"/>
      <c r="P40" s="201"/>
      <c r="Q40" s="201"/>
      <c r="R40" s="201"/>
      <c r="S40" s="201"/>
      <c r="T40" s="201"/>
      <c r="U40" s="201"/>
      <c r="V40" s="201"/>
      <c r="W40" s="201"/>
      <c r="X40" s="201"/>
      <c r="Y40" s="201"/>
      <c r="Z40" s="201"/>
      <c r="AA40" s="201"/>
      <c r="AB40" s="201"/>
      <c r="AC40" s="201"/>
      <c r="AD40" s="201"/>
      <c r="AE40" s="202"/>
      <c r="AF40" s="313" t="s">
        <v>31</v>
      </c>
      <c r="AG40" s="314"/>
      <c r="AH40" s="315"/>
      <c r="AI40" s="200" t="s">
        <v>30</v>
      </c>
      <c r="AJ40" s="201"/>
      <c r="AK40" s="201"/>
      <c r="AL40" s="201"/>
      <c r="AM40" s="201"/>
      <c r="AN40" s="201"/>
      <c r="AO40" s="201"/>
      <c r="AP40" s="201"/>
      <c r="AQ40" s="202"/>
      <c r="AR40" s="230" t="s">
        <v>32</v>
      </c>
      <c r="AS40" s="231"/>
      <c r="AT40" s="231"/>
      <c r="AU40" s="231"/>
      <c r="AV40" s="231"/>
      <c r="AW40" s="231"/>
      <c r="AX40" s="231"/>
      <c r="AY40" s="231"/>
      <c r="AZ40" s="231"/>
      <c r="BA40" s="232"/>
      <c r="BB40" s="33"/>
    </row>
    <row r="41" spans="3:54" ht="9.9499999999999993" customHeight="1" x14ac:dyDescent="0.15">
      <c r="C41" s="233">
        <v>15</v>
      </c>
      <c r="D41" s="337" t="str">
        <f>IF(入力!$E29="","",LEFT(RIGHT(CONCATENATE("          ",入力!$E29),10),1))</f>
        <v/>
      </c>
      <c r="E41" s="340" t="str">
        <f>IF(入力!$E29="","",MID(RIGHT(CONCATENATE("          ",入力!$E29),10),2,1))</f>
        <v/>
      </c>
      <c r="F41" s="340" t="str">
        <f>IF(入力!$E29="","",MID(RIGHT(CONCATENATE("          ",入力!$E29),10),3,1))</f>
        <v/>
      </c>
      <c r="G41" s="340" t="str">
        <f>IF(入力!$E29="","",MID(RIGHT(CONCATENATE("          ",入力!$E29),10),4,1))</f>
        <v/>
      </c>
      <c r="H41" s="340" t="str">
        <f>IF(入力!$E29="","",MID(RIGHT(CONCATENATE("          ",入力!$E29),10),5,1))</f>
        <v/>
      </c>
      <c r="I41" s="340" t="str">
        <f>IF(入力!$E29="","",MID(RIGHT(CONCATENATE("          ",入力!$E29),10),6,1))</f>
        <v/>
      </c>
      <c r="J41" s="340" t="str">
        <f>IF(入力!$E29="","",MID(RIGHT(CONCATENATE("          ",入力!$E29),10),7,1))</f>
        <v/>
      </c>
      <c r="K41" s="340" t="str">
        <f>IF(入力!$E29="","",MID(RIGHT(CONCATENATE("          ",入力!$E29),10),8,1))</f>
        <v/>
      </c>
      <c r="L41" s="340" t="str">
        <f>IF(入力!$E29="","",MID(RIGHT(CONCATENATE("          ",入力!$E29),10),9,1))</f>
        <v/>
      </c>
      <c r="M41" s="347" t="str">
        <f>IF(入力!$E29="","",RIGHT(RIGHT(CONCATENATE("          ",入力!$E29),10),1))</f>
        <v/>
      </c>
      <c r="N41" s="1" t="s">
        <v>33</v>
      </c>
      <c r="O41" s="343" t="str">
        <f>IF(入力!$H29="","",入力!$H29)</f>
        <v/>
      </c>
      <c r="P41" s="343"/>
      <c r="Q41" s="343"/>
      <c r="R41" s="343"/>
      <c r="S41" s="343"/>
      <c r="T41" s="343"/>
      <c r="U41" s="343"/>
      <c r="V41" s="365"/>
      <c r="W41" s="2"/>
      <c r="X41" s="343" t="str">
        <f>IF(入力!$I29="","",入力!$I29)</f>
        <v/>
      </c>
      <c r="Y41" s="343"/>
      <c r="Z41" s="343"/>
      <c r="AA41" s="343"/>
      <c r="AB41" s="343"/>
      <c r="AC41" s="343"/>
      <c r="AD41" s="343"/>
      <c r="AE41" s="344"/>
      <c r="AF41" s="281" t="str">
        <f>IF(入力!J29="","",IF(入力!J29="男","5 ：男",IF(入力!J29="女","6 ：女","error")))</f>
        <v/>
      </c>
      <c r="AG41" s="218"/>
      <c r="AH41" s="222"/>
      <c r="AI41" s="281" t="str">
        <f>IF(入力!K29="","",IF((VALUE(TEXT(入力!K29,"yyyymmdd"))-20190501)&gt;=0,"令和",IF((VALUE(TEXT(入力!K29,"yyyymmdd"))-19890108)&gt;=0,"平成","昭和")))</f>
        <v/>
      </c>
      <c r="AJ41" s="218" t="str">
        <f t="shared" ref="AI41:AK46" si="16">IF($B41="","",IF((VALUE(TEXT($B41,"yyyymmdd"))-20190501)&gt;=0,"9 ： 令和",IF((VALUE(TEXT($B41,"yyyymmdd"))-19890108)&gt;=0,"7 ： 平成","5 ： 昭和")))</f>
        <v/>
      </c>
      <c r="AK41" s="282" t="str">
        <f t="shared" si="16"/>
        <v/>
      </c>
      <c r="AL41" s="215" t="str">
        <f>IF(入力!K29="","",IF((VALUE(TEXT(入力!K29,"yyyymmdd"))-20190501)&lt;0,LEFT(IF((VALUE(TEXT(入力!K29,"yyyymmdd"))-19890108)&gt;=0,RIGHT(CONCATENATE("0",TEXT(入力!K29,"yyyymmdd")-19880000),6),TEXT(入力!K29,"yyyymmdd")-19250000),1),IF((TEXT(入力!K29,"yyyymmdd")-20180000)&lt;100000,0,LEFT(TEXT(入力!K29,"yyyymmdd")-20180000,1))))</f>
        <v/>
      </c>
      <c r="AM41" s="224" t="str">
        <f>IF(入力!K29="","",IF((VALUE(TEXT(入力!K29,"yyyymmdd"))-20190501)&lt;0,MID(IF((VALUE(TEXT(入力!K29,"yyyymmdd"))-19890108)&gt;=0,RIGHT(CONCATENATE("0",TEXT(入力!K29,"yyyymmdd")-19880000),6),TEXT(入力!K29,"yyyymmdd")-19250000),2,1),IF((TEXT(入力!K29,"yyyymmdd")-20180000)&lt;100000,LEFT(TEXT(入力!K29,"yyyymmdd")-20180000,1),MID(TEXT(入力!K29,"yyyymmdd")-20180000,2,1))))</f>
        <v/>
      </c>
      <c r="AN41" s="215" t="str">
        <f>IF(入力!K29="","",IF((VALUE(TEXT(入力!K29,"yyyymmdd"))-20190501)&lt;0,MID(IF((VALUE(TEXT(入力!K29,"yyyymmdd"))-19890108)&gt;=0,RIGHT(CONCATENATE("0",TEXT(入力!K29,"yyyymmdd")-19880000),6),TEXT(入力!K29,"yyyymmdd")-19250000),3,1),IF((TEXT(入力!K29,"yyyymmdd")-20180000)&lt;100000,MID(TEXT(入力!K29,"yyyymmdd")-20180000,2,1),MID(TEXT(入力!K29,"yyyymmdd")-20180000,3,1))))</f>
        <v/>
      </c>
      <c r="AO41" s="224" t="str">
        <f>IF(入力!K29="","",IF((VALUE(TEXT(入力!K29,"yyyymmdd"))-20190501)&lt;0,MID(IF((VALUE(TEXT(入力!K29,"yyyymmdd"))-19890108)&gt;=0,RIGHT(CONCATENATE("0",TEXT(入力!K29,"yyyymmdd")-19880000),6),TEXT(入力!K29,"yyyymmdd")-19250000),4,1),IF((TEXT(入力!K29,"yyyymmdd")-20180000)&lt;100000,MID(TEXT(入力!K29,"yyyymmdd")-20180000,3,1),MID(TEXT(入力!K29,"yyyymmdd")-20180000,4,1))))</f>
        <v/>
      </c>
      <c r="AP41" s="215" t="str">
        <f>IF(入力!K29="","",IF((VALUE(TEXT(入力!K29,"yyyymmdd"))-20190501)&lt;0,MID(IF((VALUE(TEXT(入力!K29,"yyyymmdd"))-19890108)&gt;=0,RIGHT(CONCATENATE("0",TEXT(入力!K29,"yyyymmdd")-19880000),6),TEXT(入力!K29,"yyyymmdd")-19250000),5,1),IF((TEXT(入力!K29,"yyyymmdd")-20180000)&lt;100000,MID(TEXT(入力!K29,"yyyymmdd")-20180000,4,1),MID(TEXT(入力!K29,"yyyymmdd")-20180000,5,1))))</f>
        <v/>
      </c>
      <c r="AQ41" s="227" t="str">
        <f>IF(入力!K29="","",IF((VALUE(TEXT(入力!K29,"yyyymmdd"))-20190501)&lt;0,RIGHT(IF((VALUE(TEXT(入力!K29,"yyyymmdd"))-19890108)&gt;=0,RIGHT(CONCATENATE("0",TEXT(入力!K29,"yyyymmdd")-19880000),6),TEXT(入力!K29,"yyyymmdd")-19250000),1),RIGHT(TEXT(入力!K29,"yyyymmdd")-20180000,1)))</f>
        <v/>
      </c>
      <c r="AR41" s="337" t="str">
        <f>IF(入力!$L29="","",LEFT(入力!$L29,1))</f>
        <v/>
      </c>
      <c r="AS41" s="340" t="str">
        <f>IF(入力!$L29="","",MID(入力!$L29,2,1))</f>
        <v/>
      </c>
      <c r="AT41" s="340" t="str">
        <f>IF(入力!$L29="","",MID(入力!$L29,3,1))</f>
        <v/>
      </c>
      <c r="AU41" s="359" t="str">
        <f>IF(入力!$L29="","",RIGHT(入力!$L29,1))</f>
        <v/>
      </c>
      <c r="AV41" s="362" t="str">
        <f>IF(入力!$N29="","",LEFT(入力!$N29,1))</f>
        <v/>
      </c>
      <c r="AW41" s="340" t="str">
        <f>IF(入力!$N29="","",MID(入力!$N29,2,1))</f>
        <v/>
      </c>
      <c r="AX41" s="340" t="str">
        <f>IF(入力!$N29="","",MID(入力!$N29,3,1))</f>
        <v/>
      </c>
      <c r="AY41" s="340" t="str">
        <f>IF(入力!$N29="","",MID(入力!$N29,4,1))</f>
        <v/>
      </c>
      <c r="AZ41" s="340" t="str">
        <f>IF(入力!$N29="","",MID(入力!$N29,5,1))</f>
        <v/>
      </c>
      <c r="BA41" s="347" t="str">
        <f>IF(入力!$N29="","",RIGHT(入力!$N29,1))</f>
        <v/>
      </c>
      <c r="BB41" s="36"/>
    </row>
    <row r="42" spans="3:54" ht="9.9499999999999993" customHeight="1" x14ac:dyDescent="0.15">
      <c r="C42" s="234"/>
      <c r="D42" s="338"/>
      <c r="E42" s="341"/>
      <c r="F42" s="341"/>
      <c r="G42" s="341"/>
      <c r="H42" s="341"/>
      <c r="I42" s="341"/>
      <c r="J42" s="341"/>
      <c r="K42" s="341"/>
      <c r="L42" s="341"/>
      <c r="M42" s="348"/>
      <c r="N42" s="3"/>
      <c r="O42" s="345"/>
      <c r="P42" s="345"/>
      <c r="Q42" s="345"/>
      <c r="R42" s="345"/>
      <c r="S42" s="345"/>
      <c r="T42" s="345"/>
      <c r="U42" s="345"/>
      <c r="V42" s="366"/>
      <c r="W42" s="4"/>
      <c r="X42" s="345"/>
      <c r="Y42" s="345"/>
      <c r="Z42" s="345"/>
      <c r="AA42" s="345"/>
      <c r="AB42" s="345"/>
      <c r="AC42" s="345"/>
      <c r="AD42" s="345"/>
      <c r="AE42" s="346"/>
      <c r="AF42" s="283"/>
      <c r="AG42" s="284"/>
      <c r="AH42" s="298"/>
      <c r="AI42" s="283" t="str">
        <f t="shared" si="16"/>
        <v/>
      </c>
      <c r="AJ42" s="284" t="str">
        <f t="shared" si="16"/>
        <v/>
      </c>
      <c r="AK42" s="285" t="str">
        <f t="shared" si="16"/>
        <v/>
      </c>
      <c r="AL42" s="216" t="str">
        <f t="shared" ref="AL42:AL46" si="17">IF($B42="","",IF((VALUE(TEXT(AK42,"yyyymmdd"))-20190501)&lt;0,LEFT(IF((VALUE(TEXT(AK42,"yyyymmdd"))-19890108)&gt;=0,RIGHT(CONCATENATE("0",TEXT($B42,"yyyymmdd")-19880000),6),TEXT($B42,"yyyymmdd")-19250000),1),IF((TEXT($B42,"yyyymmdd")-20180000)&lt;100000,0,LEFT(TEXT($B42,"yyyymmdd")-20180000,1))))</f>
        <v/>
      </c>
      <c r="AM42" s="225" t="str">
        <f t="shared" ref="AM42:AM46" si="18">IF($B42="","",IF((VALUE(TEXT(AK42,"yyyymmdd"))-20190501)&lt;0,MID(IF((VALUE(TEXT($B42,"yyyymmdd"))-19890108)&gt;=0,RIGHT(CONCATENATE("0",TEXT($B42,"yyyymmdd")-19880000),6),TEXT($B42,"yyyymmdd")-19250000),2,1),IF((TEXT($B42,"yyyymmdd")-20180000)&lt;100000,LEFT(TEXT($B42,"yyyymmdd")-20180000,1),MID(TEXT($B42,"yyyymmdd")-20180000,2,1))))</f>
        <v/>
      </c>
      <c r="AN42" s="216" t="str">
        <f t="shared" ref="AN42:AN46" si="19">IF($B42="","",IF((VALUE(TEXT(AK42,"yyyymmdd"))-20190501)&lt;0,MID(IF((VALUE(TEXT($B42,"yyyymmdd"))-19890108)&gt;=0,RIGHT(CONCATENATE("0",TEXT($B42,"yyyymmdd")-19880000),6),TEXT($B42,"yyyymmdd")-19250000),3,1),IF((TEXT($B42,"yyyymmdd")-20180000)&lt;100000,MID(TEXT($B42,"yyyymmdd")-20180000,2,1),MID(TEXT($B42,"yyyymmdd")-20180000,3,1))))</f>
        <v/>
      </c>
      <c r="AO42" s="225" t="str">
        <f t="shared" ref="AO42:AO46" si="20">IF($B42="","",IF((VALUE(TEXT(AK42,"yyyymmdd"))-20190501)&lt;0,MID(IF((VALUE(TEXT($B42,"yyyymmdd"))-19890108)&gt;=0,RIGHT(CONCATENATE("0",TEXT($B42,"yyyymmdd")-19880000),6),TEXT($B42,"yyyymmdd")-19250000),4,1),IF((TEXT($B42,"yyyymmdd")-20180000)&lt;100000,MID(TEXT($B42,"yyyymmdd")-20180000,3,1),MID(TEXT($B42,"yyyymmdd")-20180000,4,1))))</f>
        <v/>
      </c>
      <c r="AP42" s="216" t="str">
        <f t="shared" ref="AP42:AP46" si="21">IF($B42="","",IF((VALUE(TEXT(AK42,"yyyymmdd"))-20190501)&lt;0,MID(IF((VALUE(TEXT($B42,"yyyymmdd"))-19890108)&gt;=0,RIGHT(CONCATENATE("0",TEXT($B42,"yyyymmdd")-19880000),6),TEXT($B42,"yyyymmdd")-19250000),5,1),IF((TEXT($B42,"yyyymmdd")-20180000)&lt;100000,MID(TEXT($B42,"yyyymmdd")-20180000,4,1),MID(TEXT($B42,"yyyymmdd")-20180000,5,1))))</f>
        <v/>
      </c>
      <c r="AQ42" s="228" t="str">
        <f t="shared" ref="AQ42:AQ46" si="22">IF($B42="","",IF((VALUE(TEXT(AK42,"yyyymmdd"))-20190501)&lt;0,RIGHT(IF((VALUE(TEXT($B42,"yyyymmdd"))-19890108)&gt;=0,RIGHT(CONCATENATE("0",TEXT($B42,"yyyymmdd")-19880000),6),TEXT($B42,"yyyymmdd")-19250000),1),RIGHT(TEXT($B42,"yyyymmdd")-20180000,1)))</f>
        <v/>
      </c>
      <c r="AR42" s="338"/>
      <c r="AS42" s="341"/>
      <c r="AT42" s="341"/>
      <c r="AU42" s="360"/>
      <c r="AV42" s="363"/>
      <c r="AW42" s="341"/>
      <c r="AX42" s="341"/>
      <c r="AY42" s="341"/>
      <c r="AZ42" s="341"/>
      <c r="BA42" s="348"/>
      <c r="BB42" s="36"/>
    </row>
    <row r="43" spans="3:54" ht="9.9499999999999993" customHeight="1" x14ac:dyDescent="0.15">
      <c r="C43" s="234"/>
      <c r="D43" s="338"/>
      <c r="E43" s="341"/>
      <c r="F43" s="341"/>
      <c r="G43" s="341"/>
      <c r="H43" s="341"/>
      <c r="I43" s="341"/>
      <c r="J43" s="341"/>
      <c r="K43" s="341"/>
      <c r="L43" s="341"/>
      <c r="M43" s="348"/>
      <c r="N43" s="1" t="s">
        <v>34</v>
      </c>
      <c r="O43" s="350" t="str">
        <f>IF(入力!$F29="","",入力!$F29)</f>
        <v/>
      </c>
      <c r="P43" s="350"/>
      <c r="Q43" s="350"/>
      <c r="R43" s="350"/>
      <c r="S43" s="350"/>
      <c r="T43" s="350"/>
      <c r="U43" s="350"/>
      <c r="V43" s="351"/>
      <c r="W43" s="5" t="s">
        <v>35</v>
      </c>
      <c r="X43" s="350" t="str">
        <f>IF(入力!$G29="","",入力!$G29)</f>
        <v/>
      </c>
      <c r="Y43" s="350"/>
      <c r="Z43" s="350"/>
      <c r="AA43" s="350"/>
      <c r="AB43" s="350"/>
      <c r="AC43" s="350"/>
      <c r="AD43" s="350"/>
      <c r="AE43" s="356"/>
      <c r="AF43" s="283"/>
      <c r="AG43" s="284"/>
      <c r="AH43" s="298"/>
      <c r="AI43" s="283" t="str">
        <f t="shared" si="16"/>
        <v/>
      </c>
      <c r="AJ43" s="284" t="str">
        <f t="shared" si="16"/>
        <v/>
      </c>
      <c r="AK43" s="285" t="str">
        <f t="shared" si="16"/>
        <v/>
      </c>
      <c r="AL43" s="216" t="str">
        <f t="shared" si="17"/>
        <v/>
      </c>
      <c r="AM43" s="225" t="str">
        <f t="shared" si="18"/>
        <v/>
      </c>
      <c r="AN43" s="216" t="str">
        <f t="shared" si="19"/>
        <v/>
      </c>
      <c r="AO43" s="225" t="str">
        <f t="shared" si="20"/>
        <v/>
      </c>
      <c r="AP43" s="216" t="str">
        <f t="shared" si="21"/>
        <v/>
      </c>
      <c r="AQ43" s="228" t="str">
        <f t="shared" si="22"/>
        <v/>
      </c>
      <c r="AR43" s="338"/>
      <c r="AS43" s="341"/>
      <c r="AT43" s="341"/>
      <c r="AU43" s="360"/>
      <c r="AV43" s="363"/>
      <c r="AW43" s="341"/>
      <c r="AX43" s="341"/>
      <c r="AY43" s="341"/>
      <c r="AZ43" s="341"/>
      <c r="BA43" s="348"/>
      <c r="BB43" s="40"/>
    </row>
    <row r="44" spans="3:54" ht="9.9499999999999993" customHeight="1" x14ac:dyDescent="0.15">
      <c r="C44" s="234"/>
      <c r="D44" s="338"/>
      <c r="E44" s="341"/>
      <c r="F44" s="341"/>
      <c r="G44" s="341"/>
      <c r="H44" s="341"/>
      <c r="I44" s="341"/>
      <c r="J44" s="341"/>
      <c r="K44" s="341"/>
      <c r="L44" s="341"/>
      <c r="M44" s="348"/>
      <c r="N44" s="1"/>
      <c r="O44" s="352"/>
      <c r="P44" s="352"/>
      <c r="Q44" s="352"/>
      <c r="R44" s="352"/>
      <c r="S44" s="352"/>
      <c r="T44" s="352"/>
      <c r="U44" s="352"/>
      <c r="V44" s="353"/>
      <c r="W44" s="5"/>
      <c r="X44" s="352"/>
      <c r="Y44" s="352"/>
      <c r="Z44" s="352"/>
      <c r="AA44" s="352"/>
      <c r="AB44" s="352"/>
      <c r="AC44" s="352"/>
      <c r="AD44" s="352"/>
      <c r="AE44" s="357"/>
      <c r="AF44" s="283"/>
      <c r="AG44" s="284"/>
      <c r="AH44" s="298"/>
      <c r="AI44" s="283" t="str">
        <f t="shared" si="16"/>
        <v/>
      </c>
      <c r="AJ44" s="284" t="str">
        <f t="shared" si="16"/>
        <v/>
      </c>
      <c r="AK44" s="285" t="str">
        <f t="shared" si="16"/>
        <v/>
      </c>
      <c r="AL44" s="216" t="str">
        <f t="shared" si="17"/>
        <v/>
      </c>
      <c r="AM44" s="225" t="str">
        <f t="shared" si="18"/>
        <v/>
      </c>
      <c r="AN44" s="216" t="str">
        <f t="shared" si="19"/>
        <v/>
      </c>
      <c r="AO44" s="225" t="str">
        <f t="shared" si="20"/>
        <v/>
      </c>
      <c r="AP44" s="216" t="str">
        <f t="shared" si="21"/>
        <v/>
      </c>
      <c r="AQ44" s="228" t="str">
        <f t="shared" si="22"/>
        <v/>
      </c>
      <c r="AR44" s="338"/>
      <c r="AS44" s="341"/>
      <c r="AT44" s="341"/>
      <c r="AU44" s="360"/>
      <c r="AV44" s="363"/>
      <c r="AW44" s="341"/>
      <c r="AX44" s="341"/>
      <c r="AY44" s="341"/>
      <c r="AZ44" s="341"/>
      <c r="BA44" s="348"/>
      <c r="BB44" s="40"/>
    </row>
    <row r="45" spans="3:54" ht="9.9499999999999993" customHeight="1" x14ac:dyDescent="0.15">
      <c r="C45" s="234"/>
      <c r="D45" s="338"/>
      <c r="E45" s="341"/>
      <c r="F45" s="341"/>
      <c r="G45" s="341"/>
      <c r="H45" s="341"/>
      <c r="I45" s="341"/>
      <c r="J45" s="341"/>
      <c r="K45" s="341"/>
      <c r="L45" s="341"/>
      <c r="M45" s="348"/>
      <c r="N45" s="1"/>
      <c r="O45" s="352"/>
      <c r="P45" s="352"/>
      <c r="Q45" s="352"/>
      <c r="R45" s="352"/>
      <c r="S45" s="352"/>
      <c r="T45" s="352"/>
      <c r="U45" s="352"/>
      <c r="V45" s="353"/>
      <c r="W45" s="5"/>
      <c r="X45" s="352"/>
      <c r="Y45" s="352"/>
      <c r="Z45" s="352"/>
      <c r="AA45" s="352"/>
      <c r="AB45" s="352"/>
      <c r="AC45" s="352"/>
      <c r="AD45" s="352"/>
      <c r="AE45" s="357"/>
      <c r="AF45" s="283"/>
      <c r="AG45" s="284"/>
      <c r="AH45" s="298"/>
      <c r="AI45" s="283" t="str">
        <f t="shared" si="16"/>
        <v/>
      </c>
      <c r="AJ45" s="284" t="str">
        <f t="shared" si="16"/>
        <v/>
      </c>
      <c r="AK45" s="285" t="str">
        <f t="shared" si="16"/>
        <v/>
      </c>
      <c r="AL45" s="216" t="str">
        <f t="shared" si="17"/>
        <v/>
      </c>
      <c r="AM45" s="225" t="str">
        <f t="shared" si="18"/>
        <v/>
      </c>
      <c r="AN45" s="216" t="str">
        <f t="shared" si="19"/>
        <v/>
      </c>
      <c r="AO45" s="225" t="str">
        <f t="shared" si="20"/>
        <v/>
      </c>
      <c r="AP45" s="216" t="str">
        <f t="shared" si="21"/>
        <v/>
      </c>
      <c r="AQ45" s="228" t="str">
        <f t="shared" si="22"/>
        <v/>
      </c>
      <c r="AR45" s="338"/>
      <c r="AS45" s="341"/>
      <c r="AT45" s="341"/>
      <c r="AU45" s="360"/>
      <c r="AV45" s="363"/>
      <c r="AW45" s="341"/>
      <c r="AX45" s="341"/>
      <c r="AY45" s="341"/>
      <c r="AZ45" s="341"/>
      <c r="BA45" s="348"/>
      <c r="BB45" s="40"/>
    </row>
    <row r="46" spans="3:54" ht="9.9499999999999993" customHeight="1" thickBot="1" x14ac:dyDescent="0.2">
      <c r="C46" s="234"/>
      <c r="D46" s="339"/>
      <c r="E46" s="342"/>
      <c r="F46" s="342"/>
      <c r="G46" s="342"/>
      <c r="H46" s="342"/>
      <c r="I46" s="342"/>
      <c r="J46" s="342"/>
      <c r="K46" s="342"/>
      <c r="L46" s="342"/>
      <c r="M46" s="349"/>
      <c r="N46" s="6"/>
      <c r="O46" s="354"/>
      <c r="P46" s="354"/>
      <c r="Q46" s="354"/>
      <c r="R46" s="354"/>
      <c r="S46" s="354"/>
      <c r="T46" s="354"/>
      <c r="U46" s="354"/>
      <c r="V46" s="355"/>
      <c r="W46" s="7"/>
      <c r="X46" s="354"/>
      <c r="Y46" s="354"/>
      <c r="Z46" s="354"/>
      <c r="AA46" s="354"/>
      <c r="AB46" s="354"/>
      <c r="AC46" s="354"/>
      <c r="AD46" s="354"/>
      <c r="AE46" s="358"/>
      <c r="AF46" s="286"/>
      <c r="AG46" s="287"/>
      <c r="AH46" s="299"/>
      <c r="AI46" s="286" t="str">
        <f t="shared" si="16"/>
        <v/>
      </c>
      <c r="AJ46" s="287" t="str">
        <f t="shared" si="16"/>
        <v/>
      </c>
      <c r="AK46" s="288" t="str">
        <f t="shared" si="16"/>
        <v/>
      </c>
      <c r="AL46" s="217" t="str">
        <f t="shared" si="17"/>
        <v/>
      </c>
      <c r="AM46" s="226" t="str">
        <f t="shared" si="18"/>
        <v/>
      </c>
      <c r="AN46" s="217" t="str">
        <f t="shared" si="19"/>
        <v/>
      </c>
      <c r="AO46" s="226" t="str">
        <f t="shared" si="20"/>
        <v/>
      </c>
      <c r="AP46" s="217" t="str">
        <f t="shared" si="21"/>
        <v/>
      </c>
      <c r="AQ46" s="229" t="str">
        <f t="shared" si="22"/>
        <v/>
      </c>
      <c r="AR46" s="339"/>
      <c r="AS46" s="342"/>
      <c r="AT46" s="342"/>
      <c r="AU46" s="361"/>
      <c r="AV46" s="364"/>
      <c r="AW46" s="342"/>
      <c r="AX46" s="342"/>
      <c r="AY46" s="342"/>
      <c r="AZ46" s="342"/>
      <c r="BA46" s="349"/>
      <c r="BB46" s="43"/>
    </row>
    <row r="47" spans="3:54" ht="12.75" customHeight="1" x14ac:dyDescent="0.15">
      <c r="C47" s="234"/>
      <c r="D47" s="200" t="s">
        <v>37</v>
      </c>
      <c r="E47" s="201"/>
      <c r="F47" s="201"/>
      <c r="G47" s="201"/>
      <c r="H47" s="201"/>
      <c r="I47" s="201"/>
      <c r="J47" s="200" t="s">
        <v>97</v>
      </c>
      <c r="K47" s="201"/>
      <c r="L47" s="201"/>
      <c r="M47" s="201"/>
      <c r="N47" s="201"/>
      <c r="O47" s="201"/>
      <c r="P47" s="201"/>
      <c r="Q47" s="201"/>
      <c r="R47" s="202"/>
      <c r="S47" s="200" t="s">
        <v>36</v>
      </c>
      <c r="T47" s="201"/>
      <c r="U47" s="201"/>
      <c r="V47" s="201"/>
      <c r="W47" s="201"/>
      <c r="X47" s="201"/>
      <c r="Y47" s="202"/>
      <c r="Z47" s="44"/>
      <c r="AA47" s="45"/>
      <c r="AI47" s="46"/>
      <c r="AL47" s="46"/>
      <c r="AM47" s="46"/>
      <c r="AN47" s="46"/>
      <c r="AO47" s="46"/>
      <c r="AP47" s="253" t="s">
        <v>38</v>
      </c>
      <c r="AQ47" s="256" t="s">
        <v>86</v>
      </c>
      <c r="AR47" s="257"/>
      <c r="AS47" s="257"/>
      <c r="AT47" s="258"/>
      <c r="AU47" s="249" t="s">
        <v>87</v>
      </c>
      <c r="AV47" s="250"/>
      <c r="AW47" s="250"/>
      <c r="AX47" s="250"/>
      <c r="AY47" s="251"/>
      <c r="AZ47" s="250"/>
      <c r="BA47" s="252"/>
    </row>
    <row r="48" spans="3:54" ht="9.9499999999999993" customHeight="1" x14ac:dyDescent="0.15">
      <c r="C48" s="234"/>
      <c r="D48" s="308" t="s">
        <v>39</v>
      </c>
      <c r="E48" s="309"/>
      <c r="F48" s="311" t="s">
        <v>40</v>
      </c>
      <c r="G48" s="309"/>
      <c r="H48" s="277" t="s">
        <v>41</v>
      </c>
      <c r="I48" s="278"/>
      <c r="J48" s="281" t="str">
        <f>IF(入力!P29="","",IF((VALUE(TEXT(入力!P29,"yyyymmdd"))-20190501)&gt;=0,"令和",IF((VALUE(TEXT(入力!P29,"yyyymmdd"))-19890108)&gt;=0,"平成","昭和")))</f>
        <v/>
      </c>
      <c r="K48" s="218" t="str">
        <f t="shared" ref="J48:L52" si="23">IF($B48="","",IF((VALUE(TEXT($B48,"yyyymmdd"))-20190501)&gt;=0,"9 ： 令和",IF((VALUE(TEXT($B48,"yyyymmdd"))-19890108)&gt;=0,"7 ： 平成","5 ： 昭和")))</f>
        <v/>
      </c>
      <c r="L48" s="282" t="str">
        <f t="shared" si="23"/>
        <v/>
      </c>
      <c r="M48" s="215" t="str">
        <f>IF(入力!P29="","",IF((VALUE(TEXT(入力!P29,"yyyymmdd"))-20181001)&lt;0,"×",IF((VALUE(TEXT(入力!P29,"yyyymmdd")))&lt;20190501,LEFT(TEXT(入力!P29,"yyyymmdd")-19880000,1),IF((TEXT(入力!P29,"yyyymmdd")-20180000)&lt;100000,0,LEFT(TEXT(入力!P29,"yyyymmdd")-20180000,1)))))</f>
        <v/>
      </c>
      <c r="N48" s="224" t="str">
        <f>IF(入力!P29="","",IF((VALUE(TEXT(入力!P29,"yyyymmdd"))-20181001)&lt;0,"×",IF((VALUE(TEXT(入力!P29,"yyyymmdd")))&lt;20190501,MID(TEXT(入力!P29,"yyyymmdd")-19880000,2,1),IF((TEXT(入力!P29,"yyyymmdd")-20180000)&lt;100000,LEFT(TEXT(入力!P29,"yyyymmdd")-20180000,1),MID(TEXT(入力!P29,"yyyymmdd")-20180000,2,1)))))</f>
        <v/>
      </c>
      <c r="O48" s="215" t="str">
        <f>IF(入力!P29="","",IF((VALUE(TEXT(入力!P29,"yyyymmdd"))-20181001)&lt;0,"×",IF((VALUE(TEXT(入力!P29,"yyyymmdd")))&lt;20190501,MID(TEXT(入力!P29,"yyyymmdd")-19880000,3,1),IF((TEXT(入力!P29,"yyyymmdd")-20180000)&lt;100000,MID(TEXT(入力!P29,"yyyymmdd")-20180000,2,1),MID(TEXT(入力!P29,"yyyymmdd")-20180000,3,1)))))</f>
        <v/>
      </c>
      <c r="P48" s="224" t="str">
        <f>IF(入力!P29="","",IF((VALUE(TEXT(入力!P29,"yyyymmdd"))-20181001)&lt;0,"×",IF((VALUE(TEXT(入力!P29,"yyyymmdd")))&lt;20190501,MID(TEXT(入力!P29,"yyyymmdd")-19880000,4,1),IF((TEXT(入力!P29,"yyyymmdd")-20180000)&lt;100000,MID(TEXT(入力!P29,"yyyymmdd")-20180000,3,1),MID(TEXT(入力!P29,"yyyymmdd")-20180000,4,1)))))</f>
        <v/>
      </c>
      <c r="Q48" s="215" t="str">
        <f>IF(入力!P29="","",IF((VALUE(TEXT(入力!P29,"yyyymmdd"))-20181001)&lt;0,"×",IF((VALUE(TEXT(入力!P29,"yyyymmdd")))&lt;20190501,MID(TEXT(入力!P29,"yyyymmdd")-19880000,5,1),IF((TEXT(入力!P29,"yyyymmdd")-20180000)&lt;100000,MID(TEXT(入力!P29,"yyyymmdd")-20180000,4,1),MID(TEXT(入力!P29,"yyyymmdd")-20180000,5,1)))))</f>
        <v/>
      </c>
      <c r="R48" s="227" t="str">
        <f>IF(入力!P29="","",IF((VALUE(TEXT(入力!P29,"yyyymmdd"))-20181001)&lt;0,"×",IF((VALUE(TEXT(入力!P29,"yyyymmdd")))&lt;20190501,RIGHT(TEXT(入力!P29,"yyyymmdd")-19880000,1),RIGHT(TEXT(入力!P29,"yyyymmdd")-20180000,1))))</f>
        <v/>
      </c>
      <c r="S48" s="236" t="str">
        <f>IF(入力!Q29="","",LEFT(RIGHT(CONCATENATE(" ",入力!Q29),3),1))</f>
        <v/>
      </c>
      <c r="T48" s="239" t="str">
        <f>IF(入力!Q29="","",MID(RIGHT(CONCATENATE(" ",入力!Q29),3),2,1))</f>
        <v/>
      </c>
      <c r="U48" s="224" t="str">
        <f>IF(入力!Q29="","",RIGHT(RIGHT(CONCATENATE(" ",入力!Q29),3),1))</f>
        <v/>
      </c>
      <c r="V48" s="215">
        <v>0</v>
      </c>
      <c r="W48" s="239">
        <v>0</v>
      </c>
      <c r="X48" s="259">
        <v>0</v>
      </c>
      <c r="Y48" s="93"/>
      <c r="Z48" s="243"/>
      <c r="AA48" s="244"/>
      <c r="AB48" s="47"/>
      <c r="AC48" s="48"/>
      <c r="AD48" s="48"/>
      <c r="AE48" s="48"/>
      <c r="AF48" s="48"/>
      <c r="AG48" s="48"/>
      <c r="AH48" s="245"/>
      <c r="AI48" s="245"/>
      <c r="AJ48" s="48"/>
      <c r="AK48" s="48"/>
      <c r="AL48" s="262"/>
      <c r="AM48" s="262"/>
      <c r="AN48" s="47"/>
      <c r="AO48" s="47"/>
      <c r="AP48" s="254"/>
      <c r="AQ48" s="263"/>
      <c r="AR48" s="264"/>
      <c r="AS48" s="264"/>
      <c r="AT48" s="265"/>
      <c r="AU48" s="90"/>
      <c r="AV48" s="49"/>
      <c r="AW48" s="50"/>
      <c r="AX48" s="49"/>
      <c r="AY48" s="50"/>
      <c r="AZ48" s="49"/>
      <c r="BA48" s="51"/>
    </row>
    <row r="49" spans="3:54" ht="9.9499999999999993" customHeight="1" x14ac:dyDescent="0.15">
      <c r="C49" s="234"/>
      <c r="D49" s="243"/>
      <c r="E49" s="310"/>
      <c r="F49" s="312"/>
      <c r="G49" s="310"/>
      <c r="H49" s="279"/>
      <c r="I49" s="280"/>
      <c r="J49" s="283" t="str">
        <f t="shared" si="23"/>
        <v/>
      </c>
      <c r="K49" s="284" t="str">
        <f t="shared" si="23"/>
        <v/>
      </c>
      <c r="L49" s="285" t="str">
        <f t="shared" si="23"/>
        <v/>
      </c>
      <c r="M49" s="216" t="str">
        <f>IF($B49="","",IF((VALUE(TEXT($B49,"yyyymmdd"))-20181001)&lt;0,"×",IF((TEXT($B49,"yyyymmdd")-20180000)&lt;100000,0,LEFT(TEXT($B49,"yyyymmdd")-20180000,1))))</f>
        <v/>
      </c>
      <c r="N49" s="225" t="str">
        <f>IF($B49="","",IF((VALUE(TEXT($B49,"yyyymmdd"))-20181001)&lt;0,"×",IF((TEXT($B49,"yyyymmdd")-20180000)&lt;100000,LEFT(TEXT($B49,"yyyymmdd")-20180000,1),MID(TEXT($B49,"yyyymmdd")-20180000,2,1))))</f>
        <v/>
      </c>
      <c r="O49" s="216" t="str">
        <f>IF($B49="","",IF((VALUE(TEXT($B49,"yyyymmdd"))-20181001)&lt;0,"×",IF((TEXT($B49,"yyyymmdd")-20180000)&lt;100000,MID(TEXT($B49,"yyyymmdd")-20180000,2,1),MID(TEXT($B49,"yyyymmdd")-20180000,3,1))))</f>
        <v/>
      </c>
      <c r="P49" s="225" t="str">
        <f>IF($B49="","",IF((VALUE(TEXT($B49,"yyyymmdd"))-20181001)&lt;0,"×",IF((TEXT($B49,"yyyymmdd")-20180000)&lt;100000,MID(TEXT($B49,"yyyymmdd")-20180000,3,1),MID(TEXT($B49,"yyyymmdd")-20180000,4,1))))</f>
        <v/>
      </c>
      <c r="Q49" s="216" t="str">
        <f>IF($B49="","",IF((VALUE(TEXT($B49,"yyyymmdd"))-20181001)&lt;0,"×",IF((TEXT($B49,"yyyymmdd")-20180000)&lt;100000,MID(TEXT($B49,"yyyymmdd")-20180000,4,1),MID(TEXT($B49,"yyyymmdd")-20180000,5,1))))</f>
        <v/>
      </c>
      <c r="R49" s="228"/>
      <c r="S49" s="237"/>
      <c r="T49" s="240"/>
      <c r="U49" s="225"/>
      <c r="V49" s="216"/>
      <c r="W49" s="240"/>
      <c r="X49" s="260"/>
      <c r="Y49" s="94"/>
      <c r="Z49" s="243"/>
      <c r="AA49" s="244"/>
      <c r="AB49" s="48"/>
      <c r="AC49" s="48"/>
      <c r="AD49" s="48"/>
      <c r="AE49" s="48"/>
      <c r="AF49" s="48"/>
      <c r="AG49" s="48"/>
      <c r="AH49" s="48"/>
      <c r="AI49" s="47"/>
      <c r="AJ49" s="48"/>
      <c r="AK49" s="48"/>
      <c r="AL49" s="262"/>
      <c r="AM49" s="262"/>
      <c r="AN49" s="47"/>
      <c r="AO49" s="47"/>
      <c r="AP49" s="254"/>
      <c r="AQ49" s="266"/>
      <c r="AR49" s="267"/>
      <c r="AS49" s="267"/>
      <c r="AT49" s="268"/>
      <c r="AU49" s="91"/>
      <c r="AV49" s="52"/>
      <c r="AW49" s="53"/>
      <c r="AX49" s="52"/>
      <c r="AY49" s="53"/>
      <c r="AZ49" s="52"/>
      <c r="BA49" s="54"/>
    </row>
    <row r="50" spans="3:54" ht="9.9499999999999993" customHeight="1" x14ac:dyDescent="0.15">
      <c r="C50" s="234"/>
      <c r="D50" s="243"/>
      <c r="E50" s="310"/>
      <c r="F50" s="312"/>
      <c r="G50" s="310"/>
      <c r="H50" s="279"/>
      <c r="I50" s="280"/>
      <c r="J50" s="283" t="str">
        <f t="shared" si="23"/>
        <v/>
      </c>
      <c r="K50" s="284" t="str">
        <f t="shared" si="23"/>
        <v/>
      </c>
      <c r="L50" s="285" t="str">
        <f t="shared" si="23"/>
        <v/>
      </c>
      <c r="M50" s="216" t="str">
        <f>IF($B50="","",IF((VALUE(TEXT($B50,"yyyymmdd"))-20181001)&lt;0,"×",IF((TEXT($B50,"yyyymmdd")-20180000)&lt;100000,0,LEFT(TEXT($B50,"yyyymmdd")-20180000,1))))</f>
        <v/>
      </c>
      <c r="N50" s="225" t="str">
        <f>IF($B50="","",IF((VALUE(TEXT($B50,"yyyymmdd"))-20181001)&lt;0,"×",IF((TEXT($B50,"yyyymmdd")-20180000)&lt;100000,LEFT(TEXT($B50,"yyyymmdd")-20180000,1),MID(TEXT($B50,"yyyymmdd")-20180000,2,1))))</f>
        <v/>
      </c>
      <c r="O50" s="216" t="str">
        <f>IF($B50="","",IF((VALUE(TEXT($B50,"yyyymmdd"))-20181001)&lt;0,"×",IF((TEXT($B50,"yyyymmdd")-20180000)&lt;100000,MID(TEXT($B50,"yyyymmdd")-20180000,2,1),MID(TEXT($B50,"yyyymmdd")-20180000,3,1))))</f>
        <v/>
      </c>
      <c r="P50" s="225" t="str">
        <f>IF($B50="","",IF((VALUE(TEXT($B50,"yyyymmdd"))-20181001)&lt;0,"×",IF((TEXT($B50,"yyyymmdd")-20180000)&lt;100000,MID(TEXT($B50,"yyyymmdd")-20180000,3,1),MID(TEXT($B50,"yyyymmdd")-20180000,4,1))))</f>
        <v/>
      </c>
      <c r="Q50" s="216" t="str">
        <f>IF($B50="","",IF((VALUE(TEXT($B50,"yyyymmdd"))-20181001)&lt;0,"×",IF((TEXT($B50,"yyyymmdd")-20180000)&lt;100000,MID(TEXT($B50,"yyyymmdd")-20180000,4,1),MID(TEXT($B50,"yyyymmdd")-20180000,5,1))))</f>
        <v/>
      </c>
      <c r="R50" s="228"/>
      <c r="S50" s="237"/>
      <c r="T50" s="240"/>
      <c r="U50" s="225"/>
      <c r="V50" s="216"/>
      <c r="W50" s="240"/>
      <c r="X50" s="260"/>
      <c r="Y50" s="94"/>
      <c r="Z50" s="243"/>
      <c r="AA50" s="244"/>
      <c r="AB50" s="48"/>
      <c r="AC50" s="48"/>
      <c r="AD50" s="48"/>
      <c r="AE50" s="48"/>
      <c r="AF50" s="48"/>
      <c r="AG50" s="48"/>
      <c r="AH50" s="48"/>
      <c r="AI50" s="47"/>
      <c r="AJ50" s="48"/>
      <c r="AK50" s="48"/>
      <c r="AL50" s="47"/>
      <c r="AM50" s="47"/>
      <c r="AN50" s="47"/>
      <c r="AO50" s="47"/>
      <c r="AP50" s="254"/>
      <c r="AQ50" s="266"/>
      <c r="AR50" s="267"/>
      <c r="AS50" s="267"/>
      <c r="AT50" s="268"/>
      <c r="AU50" s="91"/>
      <c r="AV50" s="52"/>
      <c r="AW50" s="53"/>
      <c r="AX50" s="52"/>
      <c r="AY50" s="53"/>
      <c r="AZ50" s="52"/>
      <c r="BA50" s="54"/>
    </row>
    <row r="51" spans="3:54" ht="9.9499999999999993" customHeight="1" x14ac:dyDescent="0.15">
      <c r="C51" s="234"/>
      <c r="D51" s="300" t="s">
        <v>82</v>
      </c>
      <c r="E51" s="301"/>
      <c r="F51" s="304" t="s">
        <v>83</v>
      </c>
      <c r="G51" s="301"/>
      <c r="H51" s="304" t="s">
        <v>84</v>
      </c>
      <c r="I51" s="306"/>
      <c r="J51" s="283" t="str">
        <f t="shared" si="23"/>
        <v/>
      </c>
      <c r="K51" s="284" t="str">
        <f t="shared" si="23"/>
        <v/>
      </c>
      <c r="L51" s="285" t="str">
        <f t="shared" si="23"/>
        <v/>
      </c>
      <c r="M51" s="216" t="str">
        <f>IF($B51="","",IF((VALUE(TEXT($B51,"yyyymmdd"))-20181001)&lt;0,"×",IF((TEXT($B51,"yyyymmdd")-20180000)&lt;100000,0,LEFT(TEXT($B51,"yyyymmdd")-20180000,1))))</f>
        <v/>
      </c>
      <c r="N51" s="225" t="str">
        <f>IF($B51="","",IF((VALUE(TEXT($B51,"yyyymmdd"))-20181001)&lt;0,"×",IF((TEXT($B51,"yyyymmdd")-20180000)&lt;100000,LEFT(TEXT($B51,"yyyymmdd")-20180000,1),MID(TEXT($B51,"yyyymmdd")-20180000,2,1))))</f>
        <v/>
      </c>
      <c r="O51" s="216" t="str">
        <f>IF($B51="","",IF((VALUE(TEXT($B51,"yyyymmdd"))-20181001)&lt;0,"×",IF((TEXT($B51,"yyyymmdd")-20180000)&lt;100000,MID(TEXT($B51,"yyyymmdd")-20180000,2,1),MID(TEXT($B51,"yyyymmdd")-20180000,3,1))))</f>
        <v/>
      </c>
      <c r="P51" s="225" t="str">
        <f>IF($B51="","",IF((VALUE(TEXT($B51,"yyyymmdd"))-20181001)&lt;0,"×",IF((TEXT($B51,"yyyymmdd")-20180000)&lt;100000,MID(TEXT($B51,"yyyymmdd")-20180000,3,1),MID(TEXT($B51,"yyyymmdd")-20180000,4,1))))</f>
        <v/>
      </c>
      <c r="Q51" s="216" t="str">
        <f>IF($B51="","",IF((VALUE(TEXT($B51,"yyyymmdd"))-20181001)&lt;0,"×",IF((TEXT($B51,"yyyymmdd")-20180000)&lt;100000,MID(TEXT($B51,"yyyymmdd")-20180000,4,1),MID(TEXT($B51,"yyyymmdd")-20180000,5,1))))</f>
        <v/>
      </c>
      <c r="R51" s="228"/>
      <c r="S51" s="237"/>
      <c r="T51" s="240"/>
      <c r="U51" s="225"/>
      <c r="V51" s="216"/>
      <c r="W51" s="240"/>
      <c r="X51" s="260"/>
      <c r="Y51" s="272" t="s">
        <v>42</v>
      </c>
      <c r="Z51" s="246"/>
      <c r="AA51" s="247"/>
      <c r="AB51" s="48"/>
      <c r="AC51" s="48"/>
      <c r="AD51" s="48"/>
      <c r="AE51" s="48"/>
      <c r="AF51" s="48"/>
      <c r="AG51" s="48"/>
      <c r="AH51" s="55"/>
      <c r="AI51" s="55"/>
      <c r="AJ51" s="48"/>
      <c r="AK51" s="48"/>
      <c r="AL51" s="55"/>
      <c r="AM51" s="55"/>
      <c r="AN51" s="55"/>
      <c r="AO51" s="55"/>
      <c r="AP51" s="254"/>
      <c r="AQ51" s="266"/>
      <c r="AR51" s="267"/>
      <c r="AS51" s="267"/>
      <c r="AT51" s="268"/>
      <c r="AU51" s="56"/>
      <c r="AV51" s="57"/>
      <c r="AW51" s="58"/>
      <c r="AX51" s="57"/>
      <c r="AY51" s="58"/>
      <c r="AZ51" s="57"/>
      <c r="BA51" s="54"/>
    </row>
    <row r="52" spans="3:54" ht="9.9499999999999993" customHeight="1" thickBot="1" x14ac:dyDescent="0.2">
      <c r="C52" s="235"/>
      <c r="D52" s="302"/>
      <c r="E52" s="303"/>
      <c r="F52" s="305"/>
      <c r="G52" s="303"/>
      <c r="H52" s="305"/>
      <c r="I52" s="307"/>
      <c r="J52" s="286" t="str">
        <f t="shared" si="23"/>
        <v/>
      </c>
      <c r="K52" s="287" t="str">
        <f t="shared" si="23"/>
        <v/>
      </c>
      <c r="L52" s="288" t="str">
        <f t="shared" si="23"/>
        <v/>
      </c>
      <c r="M52" s="217" t="str">
        <f>IF($B52="","",IF((VALUE(TEXT($B52,"yyyymmdd"))-20181001)&lt;0,"×",IF((TEXT($B52,"yyyymmdd")-20180000)&lt;100000,0,LEFT(TEXT($B52,"yyyymmdd")-20180000,1))))</f>
        <v/>
      </c>
      <c r="N52" s="226" t="str">
        <f>IF($B52="","",IF((VALUE(TEXT($B52,"yyyymmdd"))-20181001)&lt;0,"×",IF((TEXT($B52,"yyyymmdd")-20180000)&lt;100000,LEFT(TEXT($B52,"yyyymmdd")-20180000,1),MID(TEXT($B52,"yyyymmdd")-20180000,2,1))))</f>
        <v/>
      </c>
      <c r="O52" s="217" t="str">
        <f>IF($B52="","",IF((VALUE(TEXT($B52,"yyyymmdd"))-20181001)&lt;0,"×",IF((TEXT($B52,"yyyymmdd")-20180000)&lt;100000,MID(TEXT($B52,"yyyymmdd")-20180000,2,1),MID(TEXT($B52,"yyyymmdd")-20180000,3,1))))</f>
        <v/>
      </c>
      <c r="P52" s="226" t="str">
        <f>IF($B52="","",IF((VALUE(TEXT($B52,"yyyymmdd"))-20181001)&lt;0,"×",IF((TEXT($B52,"yyyymmdd")-20180000)&lt;100000,MID(TEXT($B52,"yyyymmdd")-20180000,3,1),MID(TEXT($B52,"yyyymmdd")-20180000,4,1))))</f>
        <v/>
      </c>
      <c r="Q52" s="217" t="str">
        <f>IF($B52="","",IF((VALUE(TEXT($B52,"yyyymmdd"))-20181001)&lt;0,"×",IF((TEXT($B52,"yyyymmdd")-20180000)&lt;100000,MID(TEXT($B52,"yyyymmdd")-20180000,4,1),MID(TEXT($B52,"yyyymmdd")-20180000,5,1))))</f>
        <v/>
      </c>
      <c r="R52" s="229"/>
      <c r="S52" s="238"/>
      <c r="T52" s="241"/>
      <c r="U52" s="226"/>
      <c r="V52" s="217"/>
      <c r="W52" s="241"/>
      <c r="X52" s="261"/>
      <c r="Y52" s="273"/>
      <c r="Z52" s="248"/>
      <c r="AA52" s="247"/>
      <c r="AB52" s="48"/>
      <c r="AC52" s="48"/>
      <c r="AD52" s="48"/>
      <c r="AE52" s="48"/>
      <c r="AF52" s="48"/>
      <c r="AG52" s="48"/>
      <c r="AH52" s="55"/>
      <c r="AI52" s="55"/>
      <c r="AJ52" s="48"/>
      <c r="AK52" s="48"/>
      <c r="AL52" s="55"/>
      <c r="AM52" s="55"/>
      <c r="AN52" s="55"/>
      <c r="AO52" s="55"/>
      <c r="AP52" s="255"/>
      <c r="AQ52" s="269"/>
      <c r="AR52" s="270"/>
      <c r="AS52" s="270"/>
      <c r="AT52" s="271"/>
      <c r="AU52" s="59"/>
      <c r="AV52" s="60"/>
      <c r="AW52" s="61"/>
      <c r="AX52" s="60"/>
      <c r="AY52" s="61"/>
      <c r="AZ52" s="60"/>
      <c r="BA52" s="62"/>
    </row>
    <row r="53" spans="3:54" ht="5.0999999999999996" customHeight="1" thickBot="1" x14ac:dyDescent="0.2">
      <c r="C53" s="63"/>
      <c r="D53" s="64"/>
      <c r="E53" s="64"/>
      <c r="F53" s="64"/>
      <c r="G53" s="65"/>
      <c r="H53" s="66"/>
      <c r="I53" s="67"/>
      <c r="J53" s="67"/>
      <c r="K53" s="68"/>
      <c r="L53" s="68"/>
      <c r="M53" s="65"/>
      <c r="N53" s="65"/>
      <c r="O53" s="65"/>
      <c r="P53" s="65"/>
      <c r="Q53" s="65"/>
      <c r="R53" s="65"/>
      <c r="S53" s="69"/>
      <c r="T53" s="70"/>
      <c r="U53" s="70"/>
      <c r="V53" s="70"/>
      <c r="W53" s="70"/>
      <c r="X53" s="70"/>
      <c r="Y53" s="70"/>
      <c r="Z53" s="70"/>
      <c r="AA53" s="70"/>
      <c r="AB53" s="71"/>
      <c r="AC53" s="71"/>
      <c r="AD53" s="71"/>
      <c r="AE53" s="71"/>
      <c r="AF53" s="71"/>
      <c r="AG53" s="71"/>
      <c r="AH53" s="72"/>
      <c r="AI53" s="72"/>
      <c r="AJ53" s="72"/>
      <c r="AK53" s="72"/>
      <c r="AL53" s="72"/>
      <c r="AM53" s="72"/>
      <c r="AN53" s="73"/>
      <c r="AO53" s="74"/>
      <c r="AP53" s="74"/>
      <c r="AQ53" s="74"/>
      <c r="AR53" s="74"/>
      <c r="AS53" s="74"/>
      <c r="AT53" s="74"/>
      <c r="AU53" s="72"/>
      <c r="AV53" s="75"/>
      <c r="AW53" s="75"/>
      <c r="AX53" s="75"/>
      <c r="AY53" s="75"/>
      <c r="AZ53" s="75"/>
      <c r="BA53" s="75"/>
    </row>
    <row r="54" spans="3:54" ht="12.75" customHeight="1" x14ac:dyDescent="0.15">
      <c r="C54" s="32" t="s">
        <v>85</v>
      </c>
      <c r="D54" s="230" t="s">
        <v>28</v>
      </c>
      <c r="E54" s="231"/>
      <c r="F54" s="231"/>
      <c r="G54" s="231"/>
      <c r="H54" s="231"/>
      <c r="I54" s="231"/>
      <c r="J54" s="231"/>
      <c r="K54" s="231"/>
      <c r="L54" s="231"/>
      <c r="M54" s="232"/>
      <c r="N54" s="200" t="s">
        <v>29</v>
      </c>
      <c r="O54" s="201"/>
      <c r="P54" s="201"/>
      <c r="Q54" s="201"/>
      <c r="R54" s="201"/>
      <c r="S54" s="201"/>
      <c r="T54" s="201"/>
      <c r="U54" s="201"/>
      <c r="V54" s="201"/>
      <c r="W54" s="201"/>
      <c r="X54" s="201"/>
      <c r="Y54" s="201"/>
      <c r="Z54" s="201"/>
      <c r="AA54" s="201"/>
      <c r="AB54" s="201"/>
      <c r="AC54" s="201"/>
      <c r="AD54" s="201"/>
      <c r="AE54" s="202"/>
      <c r="AF54" s="313" t="s">
        <v>31</v>
      </c>
      <c r="AG54" s="314"/>
      <c r="AH54" s="315"/>
      <c r="AI54" s="200" t="s">
        <v>30</v>
      </c>
      <c r="AJ54" s="201"/>
      <c r="AK54" s="201"/>
      <c r="AL54" s="201"/>
      <c r="AM54" s="201"/>
      <c r="AN54" s="201"/>
      <c r="AO54" s="201"/>
      <c r="AP54" s="201"/>
      <c r="AQ54" s="202"/>
      <c r="AR54" s="230" t="s">
        <v>32</v>
      </c>
      <c r="AS54" s="231"/>
      <c r="AT54" s="231"/>
      <c r="AU54" s="231"/>
      <c r="AV54" s="231"/>
      <c r="AW54" s="231"/>
      <c r="AX54" s="231"/>
      <c r="AY54" s="231"/>
      <c r="AZ54" s="231"/>
      <c r="BA54" s="232"/>
      <c r="BB54" s="33"/>
    </row>
    <row r="55" spans="3:54" ht="9.9499999999999993" customHeight="1" x14ac:dyDescent="0.15">
      <c r="C55" s="233">
        <v>16</v>
      </c>
      <c r="D55" s="337" t="str">
        <f>IF(入力!$E30="","",LEFT(RIGHT(CONCATENATE("          ",入力!$E30),10),1))</f>
        <v/>
      </c>
      <c r="E55" s="340" t="str">
        <f>IF(入力!$E30="","",MID(RIGHT(CONCATENATE("          ",入力!$E30),10),2,1))</f>
        <v/>
      </c>
      <c r="F55" s="340" t="str">
        <f>IF(入力!$E30="","",MID(RIGHT(CONCATENATE("          ",入力!$E30),10),3,1))</f>
        <v/>
      </c>
      <c r="G55" s="340" t="str">
        <f>IF(入力!$E30="","",MID(RIGHT(CONCATENATE("          ",入力!$E30),10),4,1))</f>
        <v/>
      </c>
      <c r="H55" s="340" t="str">
        <f>IF(入力!$E30="","",MID(RIGHT(CONCATENATE("          ",入力!$E30),10),5,1))</f>
        <v/>
      </c>
      <c r="I55" s="340" t="str">
        <f>IF(入力!$E30="","",MID(RIGHT(CONCATENATE("          ",入力!$E30),10),6,1))</f>
        <v/>
      </c>
      <c r="J55" s="340" t="str">
        <f>IF(入力!$E30="","",MID(RIGHT(CONCATENATE("          ",入力!$E30),10),7,1))</f>
        <v/>
      </c>
      <c r="K55" s="340" t="str">
        <f>IF(入力!$E30="","",MID(RIGHT(CONCATENATE("          ",入力!$E30),10),8,1))</f>
        <v/>
      </c>
      <c r="L55" s="340" t="str">
        <f>IF(入力!$E30="","",MID(RIGHT(CONCATENATE("          ",入力!$E30),10),9,1))</f>
        <v/>
      </c>
      <c r="M55" s="347" t="str">
        <f>IF(入力!$E30="","",RIGHT(RIGHT(CONCATENATE("          ",入力!$E30),10),1))</f>
        <v/>
      </c>
      <c r="N55" s="1" t="s">
        <v>33</v>
      </c>
      <c r="O55" s="343" t="str">
        <f>IF(入力!$H30="","",入力!$H30)</f>
        <v/>
      </c>
      <c r="P55" s="343"/>
      <c r="Q55" s="343"/>
      <c r="R55" s="343"/>
      <c r="S55" s="343"/>
      <c r="T55" s="343"/>
      <c r="U55" s="343"/>
      <c r="V55" s="365"/>
      <c r="W55" s="2"/>
      <c r="X55" s="343" t="str">
        <f>IF(入力!$I30="","",入力!$I30)</f>
        <v/>
      </c>
      <c r="Y55" s="343"/>
      <c r="Z55" s="343"/>
      <c r="AA55" s="343"/>
      <c r="AB55" s="343"/>
      <c r="AC55" s="343"/>
      <c r="AD55" s="343"/>
      <c r="AE55" s="344"/>
      <c r="AF55" s="281" t="str">
        <f>IF(入力!J30="","",IF(入力!J30="男","5 ：男",IF(入力!J30="女","6 ：女","error")))</f>
        <v/>
      </c>
      <c r="AG55" s="218"/>
      <c r="AH55" s="222"/>
      <c r="AI55" s="281" t="str">
        <f>IF(入力!K30="","",IF((VALUE(TEXT(入力!K30,"yyyymmdd"))-20190501)&gt;=0,"令和",IF((VALUE(TEXT(入力!K30,"yyyymmdd"))-19890108)&gt;=0,"平成","昭和")))</f>
        <v/>
      </c>
      <c r="AJ55" s="218" t="str">
        <f t="shared" ref="AI55:AK60" si="24">IF($B55="","",IF((VALUE(TEXT($B55,"yyyymmdd"))-20190501)&gt;=0,"9 ： 令和",IF((VALUE(TEXT($B55,"yyyymmdd"))-19890108)&gt;=0,"7 ： 平成","5 ： 昭和")))</f>
        <v/>
      </c>
      <c r="AK55" s="282" t="str">
        <f t="shared" si="24"/>
        <v/>
      </c>
      <c r="AL55" s="215" t="str">
        <f>IF(入力!K30="","",IF((VALUE(TEXT(入力!K30,"yyyymmdd"))-20190501)&lt;0,LEFT(IF((VALUE(TEXT(入力!K30,"yyyymmdd"))-19890108)&gt;=0,RIGHT(CONCATENATE("0",TEXT(入力!K30,"yyyymmdd")-19880000),6),TEXT(入力!K30,"yyyymmdd")-19250000),1),IF((TEXT(入力!K30,"yyyymmdd")-20180000)&lt;100000,0,LEFT(TEXT(入力!K30,"yyyymmdd")-20180000,1))))</f>
        <v/>
      </c>
      <c r="AM55" s="224" t="str">
        <f>IF(入力!K30="","",IF((VALUE(TEXT(入力!K30,"yyyymmdd"))-20190501)&lt;0,MID(IF((VALUE(TEXT(入力!K30,"yyyymmdd"))-19890108)&gt;=0,RIGHT(CONCATENATE("0",TEXT(入力!K30,"yyyymmdd")-19880000),6),TEXT(入力!K30,"yyyymmdd")-19250000),2,1),IF((TEXT(入力!K30,"yyyymmdd")-20180000)&lt;100000,LEFT(TEXT(入力!K30,"yyyymmdd")-20180000,1),MID(TEXT(入力!K30,"yyyymmdd")-20180000,2,1))))</f>
        <v/>
      </c>
      <c r="AN55" s="215" t="str">
        <f>IF(入力!K30="","",IF((VALUE(TEXT(入力!K30,"yyyymmdd"))-20190501)&lt;0,MID(IF((VALUE(TEXT(入力!K30,"yyyymmdd"))-19890108)&gt;=0,RIGHT(CONCATENATE("0",TEXT(入力!K30,"yyyymmdd")-19880000),6),TEXT(入力!K30,"yyyymmdd")-19250000),3,1),IF((TEXT(入力!K30,"yyyymmdd")-20180000)&lt;100000,MID(TEXT(入力!K30,"yyyymmdd")-20180000,2,1),MID(TEXT(入力!K30,"yyyymmdd")-20180000,3,1))))</f>
        <v/>
      </c>
      <c r="AO55" s="224" t="str">
        <f>IF(入力!K30="","",IF((VALUE(TEXT(入力!K30,"yyyymmdd"))-20190501)&lt;0,MID(IF((VALUE(TEXT(入力!K30,"yyyymmdd"))-19890108)&gt;=0,RIGHT(CONCATENATE("0",TEXT(入力!K30,"yyyymmdd")-19880000),6),TEXT(入力!K30,"yyyymmdd")-19250000),4,1),IF((TEXT(入力!K30,"yyyymmdd")-20180000)&lt;100000,MID(TEXT(入力!K30,"yyyymmdd")-20180000,3,1),MID(TEXT(入力!K30,"yyyymmdd")-20180000,4,1))))</f>
        <v/>
      </c>
      <c r="AP55" s="215" t="str">
        <f>IF(入力!K30="","",IF((VALUE(TEXT(入力!K30,"yyyymmdd"))-20190501)&lt;0,MID(IF((VALUE(TEXT(入力!K30,"yyyymmdd"))-19890108)&gt;=0,RIGHT(CONCATENATE("0",TEXT(入力!K30,"yyyymmdd")-19880000),6),TEXT(入力!K30,"yyyymmdd")-19250000),5,1),IF((TEXT(入力!K30,"yyyymmdd")-20180000)&lt;100000,MID(TEXT(入力!K30,"yyyymmdd")-20180000,4,1),MID(TEXT(入力!K30,"yyyymmdd")-20180000,5,1))))</f>
        <v/>
      </c>
      <c r="AQ55" s="227" t="str">
        <f>IF(入力!K30="","",IF((VALUE(TEXT(入力!K30,"yyyymmdd"))-20190501)&lt;0,RIGHT(IF((VALUE(TEXT(入力!K30,"yyyymmdd"))-19890108)&gt;=0,RIGHT(CONCATENATE("0",TEXT(入力!K30,"yyyymmdd")-19880000),6),TEXT(入力!K30,"yyyymmdd")-19250000),1),RIGHT(TEXT(入力!K30,"yyyymmdd")-20180000,1)))</f>
        <v/>
      </c>
      <c r="AR55" s="337" t="str">
        <f>IF(入力!$L30="","",LEFT(入力!$L30,1))</f>
        <v/>
      </c>
      <c r="AS55" s="340" t="str">
        <f>IF(入力!$L30="","",MID(入力!$L30,2,1))</f>
        <v/>
      </c>
      <c r="AT55" s="340" t="str">
        <f>IF(入力!$L30="","",MID(入力!$L30,3,1))</f>
        <v/>
      </c>
      <c r="AU55" s="359" t="str">
        <f>IF(入力!$L30="","",RIGHT(入力!$L30,1))</f>
        <v/>
      </c>
      <c r="AV55" s="362" t="str">
        <f>IF(入力!$N30="","",LEFT(入力!$N30,1))</f>
        <v/>
      </c>
      <c r="AW55" s="340" t="str">
        <f>IF(入力!$N30="","",MID(入力!$N30,2,1))</f>
        <v/>
      </c>
      <c r="AX55" s="340" t="str">
        <f>IF(入力!$N30="","",MID(入力!$N30,3,1))</f>
        <v/>
      </c>
      <c r="AY55" s="340" t="str">
        <f>IF(入力!$N30="","",MID(入力!$N30,4,1))</f>
        <v/>
      </c>
      <c r="AZ55" s="340" t="str">
        <f>IF(入力!$N30="","",MID(入力!$N30,5,1))</f>
        <v/>
      </c>
      <c r="BA55" s="347" t="str">
        <f>IF(入力!$N30="","",RIGHT(入力!$N30,1))</f>
        <v/>
      </c>
      <c r="BB55" s="36"/>
    </row>
    <row r="56" spans="3:54" ht="9.9499999999999993" customHeight="1" x14ac:dyDescent="0.15">
      <c r="C56" s="234"/>
      <c r="D56" s="338"/>
      <c r="E56" s="341"/>
      <c r="F56" s="341"/>
      <c r="G56" s="341"/>
      <c r="H56" s="341"/>
      <c r="I56" s="341"/>
      <c r="J56" s="341"/>
      <c r="K56" s="341"/>
      <c r="L56" s="341"/>
      <c r="M56" s="348"/>
      <c r="N56" s="3"/>
      <c r="O56" s="345"/>
      <c r="P56" s="345"/>
      <c r="Q56" s="345"/>
      <c r="R56" s="345"/>
      <c r="S56" s="345"/>
      <c r="T56" s="345"/>
      <c r="U56" s="345"/>
      <c r="V56" s="366"/>
      <c r="W56" s="4"/>
      <c r="X56" s="345"/>
      <c r="Y56" s="345"/>
      <c r="Z56" s="345"/>
      <c r="AA56" s="345"/>
      <c r="AB56" s="345"/>
      <c r="AC56" s="345"/>
      <c r="AD56" s="345"/>
      <c r="AE56" s="346"/>
      <c r="AF56" s="283"/>
      <c r="AG56" s="284"/>
      <c r="AH56" s="298"/>
      <c r="AI56" s="283" t="str">
        <f t="shared" si="24"/>
        <v/>
      </c>
      <c r="AJ56" s="284" t="str">
        <f t="shared" si="24"/>
        <v/>
      </c>
      <c r="AK56" s="285" t="str">
        <f t="shared" si="24"/>
        <v/>
      </c>
      <c r="AL56" s="216" t="str">
        <f t="shared" ref="AL56:AL60" si="25">IF($B56="","",IF((VALUE(TEXT(AK56,"yyyymmdd"))-20190501)&lt;0,LEFT(IF((VALUE(TEXT(AK56,"yyyymmdd"))-19890108)&gt;=0,RIGHT(CONCATENATE("0",TEXT($B56,"yyyymmdd")-19880000),6),TEXT($B56,"yyyymmdd")-19250000),1),IF((TEXT($B56,"yyyymmdd")-20180000)&lt;100000,0,LEFT(TEXT($B56,"yyyymmdd")-20180000,1))))</f>
        <v/>
      </c>
      <c r="AM56" s="225" t="str">
        <f t="shared" ref="AM56:AM60" si="26">IF($B56="","",IF((VALUE(TEXT(AK56,"yyyymmdd"))-20190501)&lt;0,MID(IF((VALUE(TEXT($B56,"yyyymmdd"))-19890108)&gt;=0,RIGHT(CONCATENATE("0",TEXT($B56,"yyyymmdd")-19880000),6),TEXT($B56,"yyyymmdd")-19250000),2,1),IF((TEXT($B56,"yyyymmdd")-20180000)&lt;100000,LEFT(TEXT($B56,"yyyymmdd")-20180000,1),MID(TEXT($B56,"yyyymmdd")-20180000,2,1))))</f>
        <v/>
      </c>
      <c r="AN56" s="216" t="str">
        <f t="shared" ref="AN56:AN60" si="27">IF($B56="","",IF((VALUE(TEXT(AK56,"yyyymmdd"))-20190501)&lt;0,MID(IF((VALUE(TEXT($B56,"yyyymmdd"))-19890108)&gt;=0,RIGHT(CONCATENATE("0",TEXT($B56,"yyyymmdd")-19880000),6),TEXT($B56,"yyyymmdd")-19250000),3,1),IF((TEXT($B56,"yyyymmdd")-20180000)&lt;100000,MID(TEXT($B56,"yyyymmdd")-20180000,2,1),MID(TEXT($B56,"yyyymmdd")-20180000,3,1))))</f>
        <v/>
      </c>
      <c r="AO56" s="225" t="str">
        <f t="shared" ref="AO56:AO60" si="28">IF($B56="","",IF((VALUE(TEXT(AK56,"yyyymmdd"))-20190501)&lt;0,MID(IF((VALUE(TEXT($B56,"yyyymmdd"))-19890108)&gt;=0,RIGHT(CONCATENATE("0",TEXT($B56,"yyyymmdd")-19880000),6),TEXT($B56,"yyyymmdd")-19250000),4,1),IF((TEXT($B56,"yyyymmdd")-20180000)&lt;100000,MID(TEXT($B56,"yyyymmdd")-20180000,3,1),MID(TEXT($B56,"yyyymmdd")-20180000,4,1))))</f>
        <v/>
      </c>
      <c r="AP56" s="216" t="str">
        <f t="shared" ref="AP56:AP60" si="29">IF($B56="","",IF((VALUE(TEXT(AK56,"yyyymmdd"))-20190501)&lt;0,MID(IF((VALUE(TEXT($B56,"yyyymmdd"))-19890108)&gt;=0,RIGHT(CONCATENATE("0",TEXT($B56,"yyyymmdd")-19880000),6),TEXT($B56,"yyyymmdd")-19250000),5,1),IF((TEXT($B56,"yyyymmdd")-20180000)&lt;100000,MID(TEXT($B56,"yyyymmdd")-20180000,4,1),MID(TEXT($B56,"yyyymmdd")-20180000,5,1))))</f>
        <v/>
      </c>
      <c r="AQ56" s="228" t="str">
        <f t="shared" ref="AQ56:AQ60" si="30">IF($B56="","",IF((VALUE(TEXT(AK56,"yyyymmdd"))-20190501)&lt;0,RIGHT(IF((VALUE(TEXT($B56,"yyyymmdd"))-19890108)&gt;=0,RIGHT(CONCATENATE("0",TEXT($B56,"yyyymmdd")-19880000),6),TEXT($B56,"yyyymmdd")-19250000),1),RIGHT(TEXT($B56,"yyyymmdd")-20180000,1)))</f>
        <v/>
      </c>
      <c r="AR56" s="338"/>
      <c r="AS56" s="341"/>
      <c r="AT56" s="341"/>
      <c r="AU56" s="360"/>
      <c r="AV56" s="363"/>
      <c r="AW56" s="341"/>
      <c r="AX56" s="341"/>
      <c r="AY56" s="341"/>
      <c r="AZ56" s="341"/>
      <c r="BA56" s="348"/>
      <c r="BB56" s="36"/>
    </row>
    <row r="57" spans="3:54" ht="9.9499999999999993" customHeight="1" x14ac:dyDescent="0.15">
      <c r="C57" s="234"/>
      <c r="D57" s="338"/>
      <c r="E57" s="341"/>
      <c r="F57" s="341"/>
      <c r="G57" s="341"/>
      <c r="H57" s="341"/>
      <c r="I57" s="341"/>
      <c r="J57" s="341"/>
      <c r="K57" s="341"/>
      <c r="L57" s="341"/>
      <c r="M57" s="348"/>
      <c r="N57" s="1" t="s">
        <v>34</v>
      </c>
      <c r="O57" s="350" t="str">
        <f>IF(入力!$F30="","",入力!$F30)</f>
        <v/>
      </c>
      <c r="P57" s="350"/>
      <c r="Q57" s="350"/>
      <c r="R57" s="350"/>
      <c r="S57" s="350"/>
      <c r="T57" s="350"/>
      <c r="U57" s="350"/>
      <c r="V57" s="351"/>
      <c r="W57" s="5" t="s">
        <v>35</v>
      </c>
      <c r="X57" s="350" t="str">
        <f>IF(入力!$G30="","",入力!$G30)</f>
        <v/>
      </c>
      <c r="Y57" s="350"/>
      <c r="Z57" s="350"/>
      <c r="AA57" s="350"/>
      <c r="AB57" s="350"/>
      <c r="AC57" s="350"/>
      <c r="AD57" s="350"/>
      <c r="AE57" s="356"/>
      <c r="AF57" s="283"/>
      <c r="AG57" s="284"/>
      <c r="AH57" s="298"/>
      <c r="AI57" s="283" t="str">
        <f t="shared" si="24"/>
        <v/>
      </c>
      <c r="AJ57" s="284" t="str">
        <f t="shared" si="24"/>
        <v/>
      </c>
      <c r="AK57" s="285" t="str">
        <f t="shared" si="24"/>
        <v/>
      </c>
      <c r="AL57" s="216" t="str">
        <f t="shared" si="25"/>
        <v/>
      </c>
      <c r="AM57" s="225" t="str">
        <f t="shared" si="26"/>
        <v/>
      </c>
      <c r="AN57" s="216" t="str">
        <f t="shared" si="27"/>
        <v/>
      </c>
      <c r="AO57" s="225" t="str">
        <f t="shared" si="28"/>
        <v/>
      </c>
      <c r="AP57" s="216" t="str">
        <f t="shared" si="29"/>
        <v/>
      </c>
      <c r="AQ57" s="228" t="str">
        <f t="shared" si="30"/>
        <v/>
      </c>
      <c r="AR57" s="338"/>
      <c r="AS57" s="341"/>
      <c r="AT57" s="341"/>
      <c r="AU57" s="360"/>
      <c r="AV57" s="363"/>
      <c r="AW57" s="341"/>
      <c r="AX57" s="341"/>
      <c r="AY57" s="341"/>
      <c r="AZ57" s="341"/>
      <c r="BA57" s="348"/>
      <c r="BB57" s="40"/>
    </row>
    <row r="58" spans="3:54" ht="9.9499999999999993" customHeight="1" x14ac:dyDescent="0.15">
      <c r="C58" s="234"/>
      <c r="D58" s="338"/>
      <c r="E58" s="341"/>
      <c r="F58" s="341"/>
      <c r="G58" s="341"/>
      <c r="H58" s="341"/>
      <c r="I58" s="341"/>
      <c r="J58" s="341"/>
      <c r="K58" s="341"/>
      <c r="L58" s="341"/>
      <c r="M58" s="348"/>
      <c r="N58" s="1"/>
      <c r="O58" s="352"/>
      <c r="P58" s="352"/>
      <c r="Q58" s="352"/>
      <c r="R58" s="352"/>
      <c r="S58" s="352"/>
      <c r="T58" s="352"/>
      <c r="U58" s="352"/>
      <c r="V58" s="353"/>
      <c r="W58" s="5"/>
      <c r="X58" s="352"/>
      <c r="Y58" s="352"/>
      <c r="Z58" s="352"/>
      <c r="AA58" s="352"/>
      <c r="AB58" s="352"/>
      <c r="AC58" s="352"/>
      <c r="AD58" s="352"/>
      <c r="AE58" s="357"/>
      <c r="AF58" s="283"/>
      <c r="AG58" s="284"/>
      <c r="AH58" s="298"/>
      <c r="AI58" s="283" t="str">
        <f t="shared" si="24"/>
        <v/>
      </c>
      <c r="AJ58" s="284" t="str">
        <f t="shared" si="24"/>
        <v/>
      </c>
      <c r="AK58" s="285" t="str">
        <f t="shared" si="24"/>
        <v/>
      </c>
      <c r="AL58" s="216" t="str">
        <f t="shared" si="25"/>
        <v/>
      </c>
      <c r="AM58" s="225" t="str">
        <f t="shared" si="26"/>
        <v/>
      </c>
      <c r="AN58" s="216" t="str">
        <f t="shared" si="27"/>
        <v/>
      </c>
      <c r="AO58" s="225" t="str">
        <f t="shared" si="28"/>
        <v/>
      </c>
      <c r="AP58" s="216" t="str">
        <f t="shared" si="29"/>
        <v/>
      </c>
      <c r="AQ58" s="228" t="str">
        <f t="shared" si="30"/>
        <v/>
      </c>
      <c r="AR58" s="338"/>
      <c r="AS58" s="341"/>
      <c r="AT58" s="341"/>
      <c r="AU58" s="360"/>
      <c r="AV58" s="363"/>
      <c r="AW58" s="341"/>
      <c r="AX58" s="341"/>
      <c r="AY58" s="341"/>
      <c r="AZ58" s="341"/>
      <c r="BA58" s="348"/>
      <c r="BB58" s="40"/>
    </row>
    <row r="59" spans="3:54" ht="9.9499999999999993" customHeight="1" x14ac:dyDescent="0.15">
      <c r="C59" s="234"/>
      <c r="D59" s="338"/>
      <c r="E59" s="341"/>
      <c r="F59" s="341"/>
      <c r="G59" s="341"/>
      <c r="H59" s="341"/>
      <c r="I59" s="341"/>
      <c r="J59" s="341"/>
      <c r="K59" s="341"/>
      <c r="L59" s="341"/>
      <c r="M59" s="348"/>
      <c r="N59" s="1"/>
      <c r="O59" s="352"/>
      <c r="P59" s="352"/>
      <c r="Q59" s="352"/>
      <c r="R59" s="352"/>
      <c r="S59" s="352"/>
      <c r="T59" s="352"/>
      <c r="U59" s="352"/>
      <c r="V59" s="353"/>
      <c r="W59" s="5"/>
      <c r="X59" s="352"/>
      <c r="Y59" s="352"/>
      <c r="Z59" s="352"/>
      <c r="AA59" s="352"/>
      <c r="AB59" s="352"/>
      <c r="AC59" s="352"/>
      <c r="AD59" s="352"/>
      <c r="AE59" s="357"/>
      <c r="AF59" s="283"/>
      <c r="AG59" s="284"/>
      <c r="AH59" s="298"/>
      <c r="AI59" s="283" t="str">
        <f t="shared" si="24"/>
        <v/>
      </c>
      <c r="AJ59" s="284" t="str">
        <f t="shared" si="24"/>
        <v/>
      </c>
      <c r="AK59" s="285" t="str">
        <f t="shared" si="24"/>
        <v/>
      </c>
      <c r="AL59" s="216" t="str">
        <f t="shared" si="25"/>
        <v/>
      </c>
      <c r="AM59" s="225" t="str">
        <f t="shared" si="26"/>
        <v/>
      </c>
      <c r="AN59" s="216" t="str">
        <f t="shared" si="27"/>
        <v/>
      </c>
      <c r="AO59" s="225" t="str">
        <f t="shared" si="28"/>
        <v/>
      </c>
      <c r="AP59" s="216" t="str">
        <f t="shared" si="29"/>
        <v/>
      </c>
      <c r="AQ59" s="228" t="str">
        <f t="shared" si="30"/>
        <v/>
      </c>
      <c r="AR59" s="338"/>
      <c r="AS59" s="341"/>
      <c r="AT59" s="341"/>
      <c r="AU59" s="360"/>
      <c r="AV59" s="363"/>
      <c r="AW59" s="341"/>
      <c r="AX59" s="341"/>
      <c r="AY59" s="341"/>
      <c r="AZ59" s="341"/>
      <c r="BA59" s="348"/>
      <c r="BB59" s="40"/>
    </row>
    <row r="60" spans="3:54" ht="9.9499999999999993" customHeight="1" thickBot="1" x14ac:dyDescent="0.2">
      <c r="C60" s="234"/>
      <c r="D60" s="339"/>
      <c r="E60" s="342"/>
      <c r="F60" s="342"/>
      <c r="G60" s="342"/>
      <c r="H60" s="342"/>
      <c r="I60" s="342"/>
      <c r="J60" s="342"/>
      <c r="K60" s="342"/>
      <c r="L60" s="342"/>
      <c r="M60" s="349"/>
      <c r="N60" s="6"/>
      <c r="O60" s="354"/>
      <c r="P60" s="354"/>
      <c r="Q60" s="354"/>
      <c r="R60" s="354"/>
      <c r="S60" s="354"/>
      <c r="T60" s="354"/>
      <c r="U60" s="354"/>
      <c r="V60" s="355"/>
      <c r="W60" s="7"/>
      <c r="X60" s="354"/>
      <c r="Y60" s="354"/>
      <c r="Z60" s="354"/>
      <c r="AA60" s="354"/>
      <c r="AB60" s="354"/>
      <c r="AC60" s="354"/>
      <c r="AD60" s="354"/>
      <c r="AE60" s="358"/>
      <c r="AF60" s="286"/>
      <c r="AG60" s="287"/>
      <c r="AH60" s="299"/>
      <c r="AI60" s="286" t="str">
        <f t="shared" si="24"/>
        <v/>
      </c>
      <c r="AJ60" s="287" t="str">
        <f t="shared" si="24"/>
        <v/>
      </c>
      <c r="AK60" s="288" t="str">
        <f t="shared" si="24"/>
        <v/>
      </c>
      <c r="AL60" s="217" t="str">
        <f t="shared" si="25"/>
        <v/>
      </c>
      <c r="AM60" s="226" t="str">
        <f t="shared" si="26"/>
        <v/>
      </c>
      <c r="AN60" s="217" t="str">
        <f t="shared" si="27"/>
        <v/>
      </c>
      <c r="AO60" s="226" t="str">
        <f t="shared" si="28"/>
        <v/>
      </c>
      <c r="AP60" s="217" t="str">
        <f t="shared" si="29"/>
        <v/>
      </c>
      <c r="AQ60" s="229" t="str">
        <f t="shared" si="30"/>
        <v/>
      </c>
      <c r="AR60" s="339"/>
      <c r="AS60" s="342"/>
      <c r="AT60" s="342"/>
      <c r="AU60" s="361"/>
      <c r="AV60" s="364"/>
      <c r="AW60" s="342"/>
      <c r="AX60" s="342"/>
      <c r="AY60" s="342"/>
      <c r="AZ60" s="342"/>
      <c r="BA60" s="349"/>
      <c r="BB60" s="43"/>
    </row>
    <row r="61" spans="3:54" ht="12.75" customHeight="1" x14ac:dyDescent="0.15">
      <c r="C61" s="234"/>
      <c r="D61" s="200" t="s">
        <v>37</v>
      </c>
      <c r="E61" s="201"/>
      <c r="F61" s="201"/>
      <c r="G61" s="201"/>
      <c r="H61" s="201"/>
      <c r="I61" s="201"/>
      <c r="J61" s="200" t="s">
        <v>97</v>
      </c>
      <c r="K61" s="201"/>
      <c r="L61" s="201"/>
      <c r="M61" s="201"/>
      <c r="N61" s="201"/>
      <c r="O61" s="201"/>
      <c r="P61" s="201"/>
      <c r="Q61" s="201"/>
      <c r="R61" s="202"/>
      <c r="S61" s="200" t="s">
        <v>36</v>
      </c>
      <c r="T61" s="201"/>
      <c r="U61" s="201"/>
      <c r="V61" s="201"/>
      <c r="W61" s="201"/>
      <c r="X61" s="201"/>
      <c r="Y61" s="202"/>
      <c r="Z61" s="44"/>
      <c r="AA61" s="45"/>
      <c r="AI61" s="46"/>
      <c r="AL61" s="46"/>
      <c r="AM61" s="46"/>
      <c r="AN61" s="46"/>
      <c r="AO61" s="46"/>
      <c r="AP61" s="253" t="s">
        <v>38</v>
      </c>
      <c r="AQ61" s="256" t="s">
        <v>86</v>
      </c>
      <c r="AR61" s="257"/>
      <c r="AS61" s="257"/>
      <c r="AT61" s="258"/>
      <c r="AU61" s="249" t="s">
        <v>87</v>
      </c>
      <c r="AV61" s="250"/>
      <c r="AW61" s="250"/>
      <c r="AX61" s="250"/>
      <c r="AY61" s="251"/>
      <c r="AZ61" s="250"/>
      <c r="BA61" s="252"/>
    </row>
    <row r="62" spans="3:54" ht="9.9499999999999993" customHeight="1" x14ac:dyDescent="0.15">
      <c r="C62" s="234"/>
      <c r="D62" s="308" t="s">
        <v>39</v>
      </c>
      <c r="E62" s="309"/>
      <c r="F62" s="311" t="s">
        <v>40</v>
      </c>
      <c r="G62" s="309"/>
      <c r="H62" s="277" t="s">
        <v>41</v>
      </c>
      <c r="I62" s="278"/>
      <c r="J62" s="281" t="str">
        <f>IF(入力!P30="","",IF((VALUE(TEXT(入力!P30,"yyyymmdd"))-20190501)&gt;=0,"令和",IF((VALUE(TEXT(入力!P30,"yyyymmdd"))-19890108)&gt;=0,"平成","昭和")))</f>
        <v/>
      </c>
      <c r="K62" s="218" t="str">
        <f t="shared" ref="J62:L66" si="31">IF($B62="","",IF((VALUE(TEXT($B62,"yyyymmdd"))-20190501)&gt;=0,"9 ： 令和",IF((VALUE(TEXT($B62,"yyyymmdd"))-19890108)&gt;=0,"7 ： 平成","5 ： 昭和")))</f>
        <v/>
      </c>
      <c r="L62" s="282" t="str">
        <f t="shared" si="31"/>
        <v/>
      </c>
      <c r="M62" s="215" t="str">
        <f>IF(入力!P30="","",IF((VALUE(TEXT(入力!P30,"yyyymmdd"))-20181001)&lt;0,"×",IF((VALUE(TEXT(入力!P30,"yyyymmdd")))&lt;20190501,LEFT(TEXT(入力!P30,"yyyymmdd")-19880000,1),IF((TEXT(入力!P30,"yyyymmdd")-20180000)&lt;100000,0,LEFT(TEXT(入力!P30,"yyyymmdd")-20180000,1)))))</f>
        <v/>
      </c>
      <c r="N62" s="224" t="str">
        <f>IF(入力!P30="","",IF((VALUE(TEXT(入力!P30,"yyyymmdd"))-20181001)&lt;0,"×",IF((VALUE(TEXT(入力!P30,"yyyymmdd")))&lt;20190501,MID(TEXT(入力!P30,"yyyymmdd")-19880000,2,1),IF((TEXT(入力!P30,"yyyymmdd")-20180000)&lt;100000,LEFT(TEXT(入力!P30,"yyyymmdd")-20180000,1),MID(TEXT(入力!P30,"yyyymmdd")-20180000,2,1)))))</f>
        <v/>
      </c>
      <c r="O62" s="215" t="str">
        <f>IF(入力!P30="","",IF((VALUE(TEXT(入力!P30,"yyyymmdd"))-20181001)&lt;0,"×",IF((VALUE(TEXT(入力!P30,"yyyymmdd")))&lt;20190501,MID(TEXT(入力!P30,"yyyymmdd")-19880000,3,1),IF((TEXT(入力!P30,"yyyymmdd")-20180000)&lt;100000,MID(TEXT(入力!P30,"yyyymmdd")-20180000,2,1),MID(TEXT(入力!P30,"yyyymmdd")-20180000,3,1)))))</f>
        <v/>
      </c>
      <c r="P62" s="224" t="str">
        <f>IF(入力!P30="","",IF((VALUE(TEXT(入力!P30,"yyyymmdd"))-20181001)&lt;0,"×",IF((VALUE(TEXT(入力!P30,"yyyymmdd")))&lt;20190501,MID(TEXT(入力!P30,"yyyymmdd")-19880000,4,1),IF((TEXT(入力!P30,"yyyymmdd")-20180000)&lt;100000,MID(TEXT(入力!P30,"yyyymmdd")-20180000,3,1),MID(TEXT(入力!P30,"yyyymmdd")-20180000,4,1)))))</f>
        <v/>
      </c>
      <c r="Q62" s="215" t="str">
        <f>IF(入力!P30="","",IF((VALUE(TEXT(入力!P30,"yyyymmdd"))-20181001)&lt;0,"×",IF((VALUE(TEXT(入力!P30,"yyyymmdd")))&lt;20190501,MID(TEXT(入力!P30,"yyyymmdd")-19880000,5,1),IF((TEXT(入力!P30,"yyyymmdd")-20180000)&lt;100000,MID(TEXT(入力!P30,"yyyymmdd")-20180000,4,1),MID(TEXT(入力!P30,"yyyymmdd")-20180000,5,1)))))</f>
        <v/>
      </c>
      <c r="R62" s="227" t="str">
        <f>IF(入力!P30="","",IF((VALUE(TEXT(入力!P30,"yyyymmdd"))-20181001)&lt;0,"×",IF((VALUE(TEXT(入力!P30,"yyyymmdd")))&lt;20190501,RIGHT(TEXT(入力!P30,"yyyymmdd")-19880000,1),RIGHT(TEXT(入力!P30,"yyyymmdd")-20180000,1))))</f>
        <v/>
      </c>
      <c r="S62" s="236" t="str">
        <f>IF(入力!Q30="","",LEFT(RIGHT(CONCATENATE(" ",入力!Q30),3),1))</f>
        <v/>
      </c>
      <c r="T62" s="239" t="str">
        <f>IF(入力!Q30="","",MID(RIGHT(CONCATENATE(" ",入力!Q30),3),2,1))</f>
        <v/>
      </c>
      <c r="U62" s="224" t="str">
        <f>IF(入力!Q30="","",RIGHT(RIGHT(CONCATENATE(" ",入力!Q30),3),1))</f>
        <v/>
      </c>
      <c r="V62" s="215">
        <v>0</v>
      </c>
      <c r="W62" s="239">
        <v>0</v>
      </c>
      <c r="X62" s="259">
        <v>0</v>
      </c>
      <c r="Y62" s="93"/>
      <c r="Z62" s="243"/>
      <c r="AA62" s="244"/>
      <c r="AB62" s="47"/>
      <c r="AC62" s="48"/>
      <c r="AD62" s="48"/>
      <c r="AE62" s="48"/>
      <c r="AF62" s="48"/>
      <c r="AG62" s="48"/>
      <c r="AH62" s="245"/>
      <c r="AI62" s="245"/>
      <c r="AJ62" s="48"/>
      <c r="AK62" s="48"/>
      <c r="AL62" s="262"/>
      <c r="AM62" s="262"/>
      <c r="AN62" s="47"/>
      <c r="AO62" s="47"/>
      <c r="AP62" s="254"/>
      <c r="AQ62" s="263"/>
      <c r="AR62" s="264"/>
      <c r="AS62" s="264"/>
      <c r="AT62" s="265"/>
      <c r="AU62" s="90"/>
      <c r="AV62" s="49"/>
      <c r="AW62" s="50"/>
      <c r="AX62" s="49"/>
      <c r="AY62" s="50"/>
      <c r="AZ62" s="49"/>
      <c r="BA62" s="51"/>
    </row>
    <row r="63" spans="3:54" ht="9.9499999999999993" customHeight="1" x14ac:dyDescent="0.15">
      <c r="C63" s="234"/>
      <c r="D63" s="243"/>
      <c r="E63" s="310"/>
      <c r="F63" s="312"/>
      <c r="G63" s="310"/>
      <c r="H63" s="279"/>
      <c r="I63" s="280"/>
      <c r="J63" s="283" t="str">
        <f t="shared" si="31"/>
        <v/>
      </c>
      <c r="K63" s="284" t="str">
        <f t="shared" si="31"/>
        <v/>
      </c>
      <c r="L63" s="285" t="str">
        <f t="shared" si="31"/>
        <v/>
      </c>
      <c r="M63" s="216" t="str">
        <f>IF($B63="","",IF((VALUE(TEXT($B63,"yyyymmdd"))-20181001)&lt;0,"×",IF((TEXT($B63,"yyyymmdd")-20180000)&lt;100000,0,LEFT(TEXT($B63,"yyyymmdd")-20180000,1))))</f>
        <v/>
      </c>
      <c r="N63" s="225" t="str">
        <f>IF($B63="","",IF((VALUE(TEXT($B63,"yyyymmdd"))-20181001)&lt;0,"×",IF((TEXT($B63,"yyyymmdd")-20180000)&lt;100000,LEFT(TEXT($B63,"yyyymmdd")-20180000,1),MID(TEXT($B63,"yyyymmdd")-20180000,2,1))))</f>
        <v/>
      </c>
      <c r="O63" s="216" t="str">
        <f>IF($B63="","",IF((VALUE(TEXT($B63,"yyyymmdd"))-20181001)&lt;0,"×",IF((TEXT($B63,"yyyymmdd")-20180000)&lt;100000,MID(TEXT($B63,"yyyymmdd")-20180000,2,1),MID(TEXT($B63,"yyyymmdd")-20180000,3,1))))</f>
        <v/>
      </c>
      <c r="P63" s="225" t="str">
        <f>IF($B63="","",IF((VALUE(TEXT($B63,"yyyymmdd"))-20181001)&lt;0,"×",IF((TEXT($B63,"yyyymmdd")-20180000)&lt;100000,MID(TEXT($B63,"yyyymmdd")-20180000,3,1),MID(TEXT($B63,"yyyymmdd")-20180000,4,1))))</f>
        <v/>
      </c>
      <c r="Q63" s="216" t="str">
        <f>IF($B63="","",IF((VALUE(TEXT($B63,"yyyymmdd"))-20181001)&lt;0,"×",IF((TEXT($B63,"yyyymmdd")-20180000)&lt;100000,MID(TEXT($B63,"yyyymmdd")-20180000,4,1),MID(TEXT($B63,"yyyymmdd")-20180000,5,1))))</f>
        <v/>
      </c>
      <c r="R63" s="228"/>
      <c r="S63" s="237"/>
      <c r="T63" s="240"/>
      <c r="U63" s="225"/>
      <c r="V63" s="216"/>
      <c r="W63" s="240"/>
      <c r="X63" s="260"/>
      <c r="Y63" s="94"/>
      <c r="Z63" s="243"/>
      <c r="AA63" s="244"/>
      <c r="AB63" s="48"/>
      <c r="AC63" s="48"/>
      <c r="AD63" s="48"/>
      <c r="AE63" s="48"/>
      <c r="AF63" s="48"/>
      <c r="AG63" s="48"/>
      <c r="AH63" s="48"/>
      <c r="AI63" s="47"/>
      <c r="AJ63" s="48"/>
      <c r="AK63" s="48"/>
      <c r="AL63" s="262"/>
      <c r="AM63" s="262"/>
      <c r="AN63" s="47"/>
      <c r="AO63" s="47"/>
      <c r="AP63" s="254"/>
      <c r="AQ63" s="266"/>
      <c r="AR63" s="267"/>
      <c r="AS63" s="267"/>
      <c r="AT63" s="268"/>
      <c r="AU63" s="91"/>
      <c r="AV63" s="52"/>
      <c r="AW63" s="53"/>
      <c r="AX63" s="52"/>
      <c r="AY63" s="53"/>
      <c r="AZ63" s="52"/>
      <c r="BA63" s="54"/>
    </row>
    <row r="64" spans="3:54" ht="9.9499999999999993" customHeight="1" x14ac:dyDescent="0.15">
      <c r="C64" s="234"/>
      <c r="D64" s="243"/>
      <c r="E64" s="310"/>
      <c r="F64" s="312"/>
      <c r="G64" s="310"/>
      <c r="H64" s="279"/>
      <c r="I64" s="280"/>
      <c r="J64" s="283" t="str">
        <f t="shared" si="31"/>
        <v/>
      </c>
      <c r="K64" s="284" t="str">
        <f t="shared" si="31"/>
        <v/>
      </c>
      <c r="L64" s="285" t="str">
        <f t="shared" si="31"/>
        <v/>
      </c>
      <c r="M64" s="216" t="str">
        <f>IF($B64="","",IF((VALUE(TEXT($B64,"yyyymmdd"))-20181001)&lt;0,"×",IF((TEXT($B64,"yyyymmdd")-20180000)&lt;100000,0,LEFT(TEXT($B64,"yyyymmdd")-20180000,1))))</f>
        <v/>
      </c>
      <c r="N64" s="225" t="str">
        <f>IF($B64="","",IF((VALUE(TEXT($B64,"yyyymmdd"))-20181001)&lt;0,"×",IF((TEXT($B64,"yyyymmdd")-20180000)&lt;100000,LEFT(TEXT($B64,"yyyymmdd")-20180000,1),MID(TEXT($B64,"yyyymmdd")-20180000,2,1))))</f>
        <v/>
      </c>
      <c r="O64" s="216" t="str">
        <f>IF($B64="","",IF((VALUE(TEXT($B64,"yyyymmdd"))-20181001)&lt;0,"×",IF((TEXT($B64,"yyyymmdd")-20180000)&lt;100000,MID(TEXT($B64,"yyyymmdd")-20180000,2,1),MID(TEXT($B64,"yyyymmdd")-20180000,3,1))))</f>
        <v/>
      </c>
      <c r="P64" s="225" t="str">
        <f>IF($B64="","",IF((VALUE(TEXT($B64,"yyyymmdd"))-20181001)&lt;0,"×",IF((TEXT($B64,"yyyymmdd")-20180000)&lt;100000,MID(TEXT($B64,"yyyymmdd")-20180000,3,1),MID(TEXT($B64,"yyyymmdd")-20180000,4,1))))</f>
        <v/>
      </c>
      <c r="Q64" s="216" t="str">
        <f>IF($B64="","",IF((VALUE(TEXT($B64,"yyyymmdd"))-20181001)&lt;0,"×",IF((TEXT($B64,"yyyymmdd")-20180000)&lt;100000,MID(TEXT($B64,"yyyymmdd")-20180000,4,1),MID(TEXT($B64,"yyyymmdd")-20180000,5,1))))</f>
        <v/>
      </c>
      <c r="R64" s="228"/>
      <c r="S64" s="237"/>
      <c r="T64" s="240"/>
      <c r="U64" s="225"/>
      <c r="V64" s="216"/>
      <c r="W64" s="240"/>
      <c r="X64" s="260"/>
      <c r="Y64" s="94"/>
      <c r="Z64" s="243"/>
      <c r="AA64" s="244"/>
      <c r="AB64" s="48"/>
      <c r="AC64" s="48"/>
      <c r="AD64" s="48"/>
      <c r="AE64" s="48"/>
      <c r="AF64" s="48"/>
      <c r="AG64" s="48"/>
      <c r="AH64" s="48"/>
      <c r="AI64" s="47"/>
      <c r="AJ64" s="48"/>
      <c r="AK64" s="48"/>
      <c r="AL64" s="47"/>
      <c r="AM64" s="47"/>
      <c r="AN64" s="47"/>
      <c r="AO64" s="47"/>
      <c r="AP64" s="254"/>
      <c r="AQ64" s="266"/>
      <c r="AR64" s="267"/>
      <c r="AS64" s="267"/>
      <c r="AT64" s="268"/>
      <c r="AU64" s="91"/>
      <c r="AV64" s="52"/>
      <c r="AW64" s="53"/>
      <c r="AX64" s="52"/>
      <c r="AY64" s="53"/>
      <c r="AZ64" s="52"/>
      <c r="BA64" s="54"/>
    </row>
    <row r="65" spans="3:53" ht="9.9499999999999993" customHeight="1" x14ac:dyDescent="0.15">
      <c r="C65" s="234"/>
      <c r="D65" s="300" t="s">
        <v>82</v>
      </c>
      <c r="E65" s="301"/>
      <c r="F65" s="304" t="s">
        <v>83</v>
      </c>
      <c r="G65" s="301"/>
      <c r="H65" s="304" t="s">
        <v>84</v>
      </c>
      <c r="I65" s="306"/>
      <c r="J65" s="283" t="str">
        <f t="shared" si="31"/>
        <v/>
      </c>
      <c r="K65" s="284" t="str">
        <f t="shared" si="31"/>
        <v/>
      </c>
      <c r="L65" s="285" t="str">
        <f t="shared" si="31"/>
        <v/>
      </c>
      <c r="M65" s="216" t="str">
        <f>IF($B65="","",IF((VALUE(TEXT($B65,"yyyymmdd"))-20181001)&lt;0,"×",IF((TEXT($B65,"yyyymmdd")-20180000)&lt;100000,0,LEFT(TEXT($B65,"yyyymmdd")-20180000,1))))</f>
        <v/>
      </c>
      <c r="N65" s="225" t="str">
        <f>IF($B65="","",IF((VALUE(TEXT($B65,"yyyymmdd"))-20181001)&lt;0,"×",IF((TEXT($B65,"yyyymmdd")-20180000)&lt;100000,LEFT(TEXT($B65,"yyyymmdd")-20180000,1),MID(TEXT($B65,"yyyymmdd")-20180000,2,1))))</f>
        <v/>
      </c>
      <c r="O65" s="216" t="str">
        <f>IF($B65="","",IF((VALUE(TEXT($B65,"yyyymmdd"))-20181001)&lt;0,"×",IF((TEXT($B65,"yyyymmdd")-20180000)&lt;100000,MID(TEXT($B65,"yyyymmdd")-20180000,2,1),MID(TEXT($B65,"yyyymmdd")-20180000,3,1))))</f>
        <v/>
      </c>
      <c r="P65" s="225" t="str">
        <f>IF($B65="","",IF((VALUE(TEXT($B65,"yyyymmdd"))-20181001)&lt;0,"×",IF((TEXT($B65,"yyyymmdd")-20180000)&lt;100000,MID(TEXT($B65,"yyyymmdd")-20180000,3,1),MID(TEXT($B65,"yyyymmdd")-20180000,4,1))))</f>
        <v/>
      </c>
      <c r="Q65" s="216" t="str">
        <f>IF($B65="","",IF((VALUE(TEXT($B65,"yyyymmdd"))-20181001)&lt;0,"×",IF((TEXT($B65,"yyyymmdd")-20180000)&lt;100000,MID(TEXT($B65,"yyyymmdd")-20180000,4,1),MID(TEXT($B65,"yyyymmdd")-20180000,5,1))))</f>
        <v/>
      </c>
      <c r="R65" s="228"/>
      <c r="S65" s="237"/>
      <c r="T65" s="240"/>
      <c r="U65" s="225"/>
      <c r="V65" s="216"/>
      <c r="W65" s="240"/>
      <c r="X65" s="260"/>
      <c r="Y65" s="272" t="s">
        <v>42</v>
      </c>
      <c r="Z65" s="246"/>
      <c r="AA65" s="247"/>
      <c r="AB65" s="48"/>
      <c r="AC65" s="48"/>
      <c r="AD65" s="48"/>
      <c r="AE65" s="48"/>
      <c r="AF65" s="48"/>
      <c r="AG65" s="48"/>
      <c r="AH65" s="55"/>
      <c r="AI65" s="55"/>
      <c r="AJ65" s="48"/>
      <c r="AK65" s="48"/>
      <c r="AL65" s="55"/>
      <c r="AM65" s="55"/>
      <c r="AN65" s="55"/>
      <c r="AO65" s="55"/>
      <c r="AP65" s="254"/>
      <c r="AQ65" s="266"/>
      <c r="AR65" s="267"/>
      <c r="AS65" s="267"/>
      <c r="AT65" s="268"/>
      <c r="AU65" s="56"/>
      <c r="AV65" s="57"/>
      <c r="AW65" s="58"/>
      <c r="AX65" s="57"/>
      <c r="AY65" s="58"/>
      <c r="AZ65" s="57"/>
      <c r="BA65" s="54"/>
    </row>
    <row r="66" spans="3:53" ht="9.9499999999999993" customHeight="1" thickBot="1" x14ac:dyDescent="0.2">
      <c r="C66" s="235"/>
      <c r="D66" s="302"/>
      <c r="E66" s="303"/>
      <c r="F66" s="305"/>
      <c r="G66" s="303"/>
      <c r="H66" s="305"/>
      <c r="I66" s="307"/>
      <c r="J66" s="286" t="str">
        <f t="shared" si="31"/>
        <v/>
      </c>
      <c r="K66" s="287" t="str">
        <f t="shared" si="31"/>
        <v/>
      </c>
      <c r="L66" s="288" t="str">
        <f t="shared" si="31"/>
        <v/>
      </c>
      <c r="M66" s="217" t="str">
        <f>IF($B66="","",IF((VALUE(TEXT($B66,"yyyymmdd"))-20181001)&lt;0,"×",IF((TEXT($B66,"yyyymmdd")-20180000)&lt;100000,0,LEFT(TEXT($B66,"yyyymmdd")-20180000,1))))</f>
        <v/>
      </c>
      <c r="N66" s="226" t="str">
        <f>IF($B66="","",IF((VALUE(TEXT($B66,"yyyymmdd"))-20181001)&lt;0,"×",IF((TEXT($B66,"yyyymmdd")-20180000)&lt;100000,LEFT(TEXT($B66,"yyyymmdd")-20180000,1),MID(TEXT($B66,"yyyymmdd")-20180000,2,1))))</f>
        <v/>
      </c>
      <c r="O66" s="217" t="str">
        <f>IF($B66="","",IF((VALUE(TEXT($B66,"yyyymmdd"))-20181001)&lt;0,"×",IF((TEXT($B66,"yyyymmdd")-20180000)&lt;100000,MID(TEXT($B66,"yyyymmdd")-20180000,2,1),MID(TEXT($B66,"yyyymmdd")-20180000,3,1))))</f>
        <v/>
      </c>
      <c r="P66" s="226" t="str">
        <f>IF($B66="","",IF((VALUE(TEXT($B66,"yyyymmdd"))-20181001)&lt;0,"×",IF((TEXT($B66,"yyyymmdd")-20180000)&lt;100000,MID(TEXT($B66,"yyyymmdd")-20180000,3,1),MID(TEXT($B66,"yyyymmdd")-20180000,4,1))))</f>
        <v/>
      </c>
      <c r="Q66" s="217" t="str">
        <f>IF($B66="","",IF((VALUE(TEXT($B66,"yyyymmdd"))-20181001)&lt;0,"×",IF((TEXT($B66,"yyyymmdd")-20180000)&lt;100000,MID(TEXT($B66,"yyyymmdd")-20180000,4,1),MID(TEXT($B66,"yyyymmdd")-20180000,5,1))))</f>
        <v/>
      </c>
      <c r="R66" s="229"/>
      <c r="S66" s="238"/>
      <c r="T66" s="241"/>
      <c r="U66" s="226"/>
      <c r="V66" s="217"/>
      <c r="W66" s="241"/>
      <c r="X66" s="261"/>
      <c r="Y66" s="273"/>
      <c r="Z66" s="248"/>
      <c r="AA66" s="247"/>
      <c r="AB66" s="48"/>
      <c r="AC66" s="48"/>
      <c r="AD66" s="48"/>
      <c r="AE66" s="48"/>
      <c r="AF66" s="48"/>
      <c r="AG66" s="48"/>
      <c r="AH66" s="55"/>
      <c r="AI66" s="55"/>
      <c r="AJ66" s="48"/>
      <c r="AK66" s="48"/>
      <c r="AL66" s="55"/>
      <c r="AM66" s="55"/>
      <c r="AN66" s="55"/>
      <c r="AO66" s="55"/>
      <c r="AP66" s="255"/>
      <c r="AQ66" s="269"/>
      <c r="AR66" s="270"/>
      <c r="AS66" s="270"/>
      <c r="AT66" s="271"/>
      <c r="AU66" s="59"/>
      <c r="AV66" s="60"/>
      <c r="AW66" s="61"/>
      <c r="AX66" s="60"/>
      <c r="AY66" s="61"/>
      <c r="AZ66" s="60"/>
      <c r="BA66" s="62"/>
    </row>
    <row r="67" spans="3:53" ht="9.9499999999999993" customHeight="1" x14ac:dyDescent="0.15">
      <c r="C67" s="76"/>
      <c r="D67" s="77"/>
      <c r="E67" s="77"/>
      <c r="F67" s="77"/>
      <c r="G67" s="31"/>
      <c r="H67" s="78"/>
      <c r="I67" s="79"/>
      <c r="J67" s="79"/>
      <c r="K67" s="80"/>
      <c r="L67" s="80"/>
      <c r="M67" s="31"/>
      <c r="N67" s="31"/>
      <c r="O67" s="31"/>
      <c r="P67" s="31"/>
      <c r="Q67" s="31"/>
      <c r="R67" s="31"/>
      <c r="S67" s="81"/>
      <c r="T67" s="92"/>
      <c r="U67" s="92"/>
      <c r="V67" s="92"/>
      <c r="W67" s="92"/>
      <c r="X67" s="92"/>
      <c r="Y67" s="92"/>
      <c r="Z67" s="92"/>
      <c r="AA67" s="92"/>
      <c r="AB67" s="82"/>
      <c r="AC67" s="55"/>
      <c r="AD67" s="55"/>
      <c r="AE67" s="55"/>
      <c r="AF67" s="55"/>
      <c r="AG67" s="55"/>
      <c r="AH67" s="55"/>
      <c r="AI67" s="55"/>
      <c r="AJ67" s="55"/>
      <c r="AK67" s="55"/>
      <c r="AL67" s="55"/>
      <c r="AM67" s="55"/>
      <c r="AN67" s="83"/>
      <c r="AO67" s="84"/>
      <c r="AP67" s="84"/>
      <c r="AQ67" s="84"/>
      <c r="AR67" s="84"/>
      <c r="AS67" s="84"/>
      <c r="AT67" s="84"/>
      <c r="AU67" s="55"/>
      <c r="AV67" s="85"/>
      <c r="AW67" s="85"/>
      <c r="AX67" s="85"/>
      <c r="AY67" s="85"/>
      <c r="AZ67" s="85"/>
      <c r="BA67" s="85"/>
    </row>
    <row r="68" spans="3:53" ht="9.9499999999999993" customHeight="1" x14ac:dyDescent="0.15">
      <c r="C68" s="76"/>
      <c r="D68" s="77"/>
      <c r="E68" s="77"/>
      <c r="F68" s="77"/>
      <c r="G68" s="31"/>
      <c r="H68" s="78"/>
      <c r="I68" s="79"/>
      <c r="J68" s="79"/>
      <c r="K68" s="80"/>
      <c r="L68" s="80"/>
      <c r="M68" s="31"/>
      <c r="N68" s="31"/>
      <c r="O68" s="31"/>
      <c r="P68" s="31"/>
      <c r="Q68" s="31"/>
      <c r="R68" s="31"/>
      <c r="S68" s="81"/>
      <c r="T68" s="92"/>
      <c r="U68" s="92"/>
      <c r="V68" s="92"/>
      <c r="W68" s="92"/>
      <c r="X68" s="92"/>
      <c r="Y68" s="92"/>
      <c r="Z68" s="92"/>
      <c r="AA68" s="92"/>
      <c r="AB68" s="82"/>
      <c r="AC68" s="55"/>
      <c r="AD68" s="55"/>
      <c r="AE68" s="55"/>
      <c r="AF68" s="55"/>
      <c r="AG68" s="48"/>
      <c r="AH68" s="55"/>
      <c r="AI68" s="55"/>
      <c r="AJ68" s="55"/>
      <c r="AK68" s="55"/>
      <c r="AL68" s="55"/>
      <c r="AM68" s="55"/>
      <c r="AN68" s="83"/>
      <c r="AO68" s="84"/>
      <c r="AP68" s="84"/>
      <c r="AQ68" s="84"/>
      <c r="AR68" s="84"/>
      <c r="AS68" s="84"/>
      <c r="AT68" s="84"/>
      <c r="AU68" s="55"/>
      <c r="AV68" s="85"/>
      <c r="AW68" s="85"/>
      <c r="AX68" s="85"/>
      <c r="AY68" s="85"/>
      <c r="AZ68" s="85"/>
      <c r="BA68" s="85"/>
    </row>
    <row r="70" spans="3:53" ht="12.75" customHeight="1" x14ac:dyDescent="0.15">
      <c r="C70" s="212" t="s">
        <v>43</v>
      </c>
      <c r="D70" s="213"/>
      <c r="E70" s="213"/>
      <c r="F70" s="213"/>
      <c r="G70" s="214"/>
      <c r="H70" s="274" t="str">
        <f>DBCS(入力!E3)</f>
        <v/>
      </c>
      <c r="I70" s="275"/>
      <c r="J70" s="275"/>
      <c r="K70" s="275"/>
      <c r="L70" s="275"/>
      <c r="M70" s="275"/>
      <c r="N70" s="275"/>
      <c r="O70" s="275"/>
      <c r="P70" s="275"/>
      <c r="Q70" s="275"/>
      <c r="R70" s="275"/>
      <c r="S70" s="275"/>
      <c r="T70" s="275"/>
      <c r="U70" s="275"/>
      <c r="V70" s="275"/>
      <c r="W70" s="275"/>
      <c r="X70" s="275"/>
      <c r="Y70" s="275"/>
      <c r="Z70" s="275"/>
      <c r="AA70" s="275"/>
      <c r="AB70" s="275"/>
      <c r="AC70" s="276"/>
      <c r="AG70" s="336" t="str">
        <f>IF(入力!E11="","",入力!E11)</f>
        <v/>
      </c>
      <c r="AH70" s="336"/>
      <c r="AI70" s="336"/>
      <c r="AJ70" s="336"/>
      <c r="AK70" s="336"/>
      <c r="AL70" s="86" t="s">
        <v>52</v>
      </c>
      <c r="AM70" s="87"/>
      <c r="AN70" s="87"/>
      <c r="AO70" s="87"/>
      <c r="AP70" s="87"/>
      <c r="AQ70" s="87"/>
      <c r="AR70" s="87"/>
      <c r="AS70" s="87"/>
      <c r="AT70" s="87"/>
      <c r="AW70" s="88"/>
      <c r="AX70" s="242" t="s">
        <v>44</v>
      </c>
      <c r="AY70" s="242"/>
      <c r="AZ70" s="89"/>
    </row>
    <row r="71" spans="3:53" ht="12.75" customHeight="1" x14ac:dyDescent="0.15">
      <c r="C71" s="203"/>
      <c r="D71" s="204"/>
      <c r="E71" s="204"/>
      <c r="F71" s="204"/>
      <c r="G71" s="205"/>
      <c r="H71" s="197"/>
      <c r="I71" s="198"/>
      <c r="J71" s="198"/>
      <c r="K71" s="198"/>
      <c r="L71" s="198"/>
      <c r="M71" s="198"/>
      <c r="N71" s="198"/>
      <c r="O71" s="198"/>
      <c r="P71" s="198"/>
      <c r="Q71" s="198"/>
      <c r="R71" s="198"/>
      <c r="S71" s="198"/>
      <c r="T71" s="198"/>
      <c r="U71" s="198"/>
      <c r="V71" s="198"/>
      <c r="W71" s="198"/>
      <c r="X71" s="198"/>
      <c r="Y71" s="198"/>
      <c r="Z71" s="198"/>
      <c r="AA71" s="198"/>
      <c r="AB71" s="198"/>
      <c r="AC71" s="199"/>
      <c r="AI71" s="87"/>
      <c r="AJ71" s="87"/>
      <c r="AK71" s="87"/>
      <c r="AL71" s="87"/>
      <c r="AM71" s="87"/>
      <c r="AN71" s="87"/>
      <c r="AO71" s="87"/>
      <c r="AP71" s="87"/>
      <c r="AQ71" s="87"/>
      <c r="AR71" s="87"/>
      <c r="AS71" s="87"/>
      <c r="AT71" s="87"/>
    </row>
    <row r="72" spans="3:53" ht="12.75" customHeight="1" x14ac:dyDescent="0.15">
      <c r="C72" s="203" t="s">
        <v>45</v>
      </c>
      <c r="D72" s="204"/>
      <c r="E72" s="204"/>
      <c r="F72" s="204"/>
      <c r="G72" s="205"/>
      <c r="H72" s="197" t="str">
        <f>DBCS(入力!E4)</f>
        <v/>
      </c>
      <c r="I72" s="198"/>
      <c r="J72" s="198"/>
      <c r="K72" s="198"/>
      <c r="L72" s="198"/>
      <c r="M72" s="198"/>
      <c r="N72" s="198"/>
      <c r="O72" s="198"/>
      <c r="P72" s="198"/>
      <c r="Q72" s="198"/>
      <c r="R72" s="198"/>
      <c r="S72" s="198"/>
      <c r="T72" s="198"/>
      <c r="U72" s="198"/>
      <c r="V72" s="198"/>
      <c r="W72" s="198"/>
      <c r="X72" s="198"/>
      <c r="Y72" s="198"/>
      <c r="Z72" s="198"/>
      <c r="AA72" s="198"/>
      <c r="AB72" s="198"/>
      <c r="AC72" s="199"/>
      <c r="AI72" s="87"/>
      <c r="AJ72" s="87"/>
      <c r="AK72" s="87"/>
      <c r="AL72" s="87"/>
      <c r="AM72" s="87"/>
      <c r="AN72" s="87"/>
      <c r="AO72" s="87"/>
      <c r="AP72" s="87"/>
      <c r="AQ72" s="87"/>
      <c r="AR72" s="87"/>
      <c r="AS72" s="87"/>
      <c r="AT72" s="87"/>
    </row>
    <row r="73" spans="3:53" ht="12.75" customHeight="1" x14ac:dyDescent="0.15">
      <c r="C73" s="203"/>
      <c r="D73" s="204"/>
      <c r="E73" s="204"/>
      <c r="F73" s="204"/>
      <c r="G73" s="205"/>
      <c r="H73" s="197"/>
      <c r="I73" s="198"/>
      <c r="J73" s="198"/>
      <c r="K73" s="198"/>
      <c r="L73" s="198"/>
      <c r="M73" s="198"/>
      <c r="N73" s="198"/>
      <c r="O73" s="198"/>
      <c r="P73" s="198"/>
      <c r="Q73" s="198"/>
      <c r="R73" s="198"/>
      <c r="S73" s="198"/>
      <c r="T73" s="198"/>
      <c r="U73" s="198"/>
      <c r="V73" s="198"/>
      <c r="W73" s="198"/>
      <c r="X73" s="198"/>
      <c r="Y73" s="198"/>
      <c r="Z73" s="198"/>
      <c r="AA73" s="198"/>
      <c r="AB73" s="198"/>
      <c r="AC73" s="199"/>
      <c r="AI73" s="87"/>
      <c r="AJ73" s="87"/>
      <c r="AK73" s="87"/>
      <c r="AL73" s="87"/>
      <c r="AM73" s="87"/>
      <c r="AN73" s="87"/>
      <c r="AO73" s="87"/>
      <c r="AP73" s="87"/>
      <c r="AQ73" s="87"/>
      <c r="AR73" s="87"/>
      <c r="AS73" s="87"/>
      <c r="AT73" s="87"/>
    </row>
    <row r="74" spans="3:53" ht="12.75" customHeight="1" x14ac:dyDescent="0.15">
      <c r="C74" s="203" t="s">
        <v>46</v>
      </c>
      <c r="D74" s="204"/>
      <c r="E74" s="204"/>
      <c r="F74" s="204"/>
      <c r="G74" s="205"/>
      <c r="H74" s="197" t="str">
        <f>IF(入力!E5="","",入力!E5)</f>
        <v/>
      </c>
      <c r="I74" s="198"/>
      <c r="J74" s="198"/>
      <c r="K74" s="198"/>
      <c r="L74" s="198"/>
      <c r="M74" s="198"/>
      <c r="N74" s="198"/>
      <c r="O74" s="198"/>
      <c r="P74" s="198"/>
      <c r="Q74" s="198"/>
      <c r="R74" s="198"/>
      <c r="S74" s="198"/>
      <c r="T74" s="198"/>
      <c r="U74" s="198"/>
      <c r="V74" s="198"/>
      <c r="W74" s="198"/>
      <c r="X74" s="198"/>
      <c r="Y74" s="198"/>
      <c r="Z74" s="198"/>
      <c r="AA74" s="198"/>
      <c r="AB74" s="198"/>
      <c r="AC74" s="199"/>
      <c r="AF74" s="212" t="s">
        <v>91</v>
      </c>
      <c r="AG74" s="213"/>
      <c r="AH74" s="213"/>
      <c r="AI74" s="213"/>
      <c r="AJ74" s="214"/>
      <c r="AK74" s="327" t="str">
        <f>IF(入力!E8="","",入力!E8)</f>
        <v/>
      </c>
      <c r="AL74" s="328"/>
      <c r="AM74" s="328"/>
      <c r="AN74" s="328"/>
      <c r="AO74" s="328"/>
      <c r="AP74" s="328"/>
      <c r="AQ74" s="328"/>
      <c r="AR74" s="328"/>
      <c r="AS74" s="328"/>
      <c r="AT74" s="329"/>
    </row>
    <row r="75" spans="3:53" ht="12.75" customHeight="1" x14ac:dyDescent="0.15">
      <c r="C75" s="203"/>
      <c r="D75" s="204"/>
      <c r="E75" s="204"/>
      <c r="F75" s="204"/>
      <c r="G75" s="205"/>
      <c r="H75" s="197"/>
      <c r="I75" s="198"/>
      <c r="J75" s="198"/>
      <c r="K75" s="198"/>
      <c r="L75" s="198"/>
      <c r="M75" s="198"/>
      <c r="N75" s="198"/>
      <c r="O75" s="198"/>
      <c r="P75" s="198"/>
      <c r="Q75" s="198"/>
      <c r="R75" s="198"/>
      <c r="S75" s="198"/>
      <c r="T75" s="198"/>
      <c r="U75" s="198"/>
      <c r="V75" s="198"/>
      <c r="W75" s="198"/>
      <c r="X75" s="198"/>
      <c r="Y75" s="198"/>
      <c r="Z75" s="198"/>
      <c r="AA75" s="198"/>
      <c r="AB75" s="198"/>
      <c r="AC75" s="199"/>
      <c r="AF75" s="203"/>
      <c r="AG75" s="204"/>
      <c r="AH75" s="204"/>
      <c r="AI75" s="204"/>
      <c r="AJ75" s="205"/>
      <c r="AK75" s="330"/>
      <c r="AL75" s="331"/>
      <c r="AM75" s="331"/>
      <c r="AN75" s="331"/>
      <c r="AO75" s="331"/>
      <c r="AP75" s="331"/>
      <c r="AQ75" s="331"/>
      <c r="AR75" s="331"/>
      <c r="AS75" s="331"/>
      <c r="AT75" s="332"/>
    </row>
    <row r="76" spans="3:53" ht="12.75" customHeight="1" x14ac:dyDescent="0.15">
      <c r="C76" s="203" t="s">
        <v>47</v>
      </c>
      <c r="D76" s="204"/>
      <c r="E76" s="204"/>
      <c r="F76" s="204"/>
      <c r="G76" s="205"/>
      <c r="H76" s="197" t="str">
        <f>DBCS(入力!E6)</f>
        <v/>
      </c>
      <c r="I76" s="198"/>
      <c r="J76" s="198"/>
      <c r="K76" s="198"/>
      <c r="L76" s="198"/>
      <c r="M76" s="198"/>
      <c r="N76" s="198"/>
      <c r="O76" s="198"/>
      <c r="P76" s="198"/>
      <c r="Q76" s="198"/>
      <c r="R76" s="198"/>
      <c r="S76" s="198"/>
      <c r="T76" s="198"/>
      <c r="U76" s="198"/>
      <c r="V76" s="198"/>
      <c r="W76" s="198"/>
      <c r="X76" s="198"/>
      <c r="Y76" s="198"/>
      <c r="Z76" s="198"/>
      <c r="AA76" s="198"/>
      <c r="AB76" s="198"/>
      <c r="AC76" s="199"/>
      <c r="AF76" s="203" t="s">
        <v>47</v>
      </c>
      <c r="AG76" s="204"/>
      <c r="AH76" s="204"/>
      <c r="AI76" s="204"/>
      <c r="AJ76" s="205"/>
      <c r="AK76" s="330" t="str">
        <f>DBCS(入力!E9)</f>
        <v/>
      </c>
      <c r="AL76" s="331"/>
      <c r="AM76" s="331"/>
      <c r="AN76" s="331"/>
      <c r="AO76" s="331"/>
      <c r="AP76" s="331"/>
      <c r="AQ76" s="331"/>
      <c r="AR76" s="331"/>
      <c r="AS76" s="331"/>
      <c r="AT76" s="332"/>
    </row>
    <row r="77" spans="3:53" ht="12.75" customHeight="1" x14ac:dyDescent="0.15">
      <c r="C77" s="206"/>
      <c r="D77" s="207"/>
      <c r="E77" s="207"/>
      <c r="F77" s="207"/>
      <c r="G77" s="208"/>
      <c r="H77" s="209"/>
      <c r="I77" s="210"/>
      <c r="J77" s="210"/>
      <c r="K77" s="210"/>
      <c r="L77" s="210"/>
      <c r="M77" s="210"/>
      <c r="N77" s="210"/>
      <c r="O77" s="210"/>
      <c r="P77" s="210"/>
      <c r="Q77" s="210"/>
      <c r="R77" s="210"/>
      <c r="S77" s="210"/>
      <c r="T77" s="210"/>
      <c r="U77" s="210"/>
      <c r="V77" s="210"/>
      <c r="W77" s="210"/>
      <c r="X77" s="210"/>
      <c r="Y77" s="210"/>
      <c r="Z77" s="210"/>
      <c r="AA77" s="210"/>
      <c r="AB77" s="210"/>
      <c r="AC77" s="211"/>
      <c r="AF77" s="206"/>
      <c r="AG77" s="207"/>
      <c r="AH77" s="207"/>
      <c r="AI77" s="207"/>
      <c r="AJ77" s="208"/>
      <c r="AK77" s="333"/>
      <c r="AL77" s="334"/>
      <c r="AM77" s="334"/>
      <c r="AN77" s="334"/>
      <c r="AO77" s="334"/>
      <c r="AP77" s="334"/>
      <c r="AQ77" s="334"/>
      <c r="AR77" s="334"/>
      <c r="AS77" s="334"/>
      <c r="AT77" s="335"/>
    </row>
  </sheetData>
  <sheetProtection algorithmName="SHA-512" hashValue="XnCPM0lMyoACe/k/nZbKrsU49OEeIpAppatdtJtTlKkS+CIqcx3s5fsZbK0Dt154/eRFd0p6+PikNW9wH3Ulmg==" saltValue="EclpZ1bsa3fLc6yOyG59Wg==" spinCount="100000" sheet="1" objects="1" scenarios="1"/>
  <mergeCells count="319">
    <mergeCell ref="C74:G75"/>
    <mergeCell ref="AF74:AJ75"/>
    <mergeCell ref="AK74:AT75"/>
    <mergeCell ref="C76:G77"/>
    <mergeCell ref="H76:AC77"/>
    <mergeCell ref="AF76:AJ77"/>
    <mergeCell ref="AK76:AT77"/>
    <mergeCell ref="C70:G71"/>
    <mergeCell ref="AG70:AK70"/>
    <mergeCell ref="H70:AC71"/>
    <mergeCell ref="H74:AC75"/>
    <mergeCell ref="AX70:AY70"/>
    <mergeCell ref="C72:G73"/>
    <mergeCell ref="H72:AC73"/>
    <mergeCell ref="AL62:AM63"/>
    <mergeCell ref="AQ62:AT66"/>
    <mergeCell ref="D65:E66"/>
    <mergeCell ref="F65:G66"/>
    <mergeCell ref="H65:I66"/>
    <mergeCell ref="Y65:Y66"/>
    <mergeCell ref="Z65:AA66"/>
    <mergeCell ref="U62:U66"/>
    <mergeCell ref="V62:V66"/>
    <mergeCell ref="W62:W66"/>
    <mergeCell ref="X62:X66"/>
    <mergeCell ref="Z62:AA64"/>
    <mergeCell ref="AH62:AI62"/>
    <mergeCell ref="O62:O66"/>
    <mergeCell ref="P62:P66"/>
    <mergeCell ref="Q62:Q66"/>
    <mergeCell ref="R62:R66"/>
    <mergeCell ref="S62:S66"/>
    <mergeCell ref="T62:T66"/>
    <mergeCell ref="D62:E64"/>
    <mergeCell ref="F62:G64"/>
    <mergeCell ref="H62:I64"/>
    <mergeCell ref="J62:L66"/>
    <mergeCell ref="M62:M66"/>
    <mergeCell ref="N62:N66"/>
    <mergeCell ref="AZ55:AZ60"/>
    <mergeCell ref="BA55:BA60"/>
    <mergeCell ref="O57:V60"/>
    <mergeCell ref="X57:AE60"/>
    <mergeCell ref="D61:I61"/>
    <mergeCell ref="J61:R61"/>
    <mergeCell ref="S61:Y61"/>
    <mergeCell ref="AP61:AP66"/>
    <mergeCell ref="AQ61:AT61"/>
    <mergeCell ref="AU61:BA61"/>
    <mergeCell ref="AT55:AT60"/>
    <mergeCell ref="AU55:AU60"/>
    <mergeCell ref="AV55:AV60"/>
    <mergeCell ref="AW55:AW60"/>
    <mergeCell ref="AX55:AX60"/>
    <mergeCell ref="AY55:AY60"/>
    <mergeCell ref="AN55:AN60"/>
    <mergeCell ref="AF54:AH54"/>
    <mergeCell ref="AO55:AO60"/>
    <mergeCell ref="AP55:AP60"/>
    <mergeCell ref="AQ55:AQ60"/>
    <mergeCell ref="AR55:AR60"/>
    <mergeCell ref="AS55:AS60"/>
    <mergeCell ref="O55:V56"/>
    <mergeCell ref="X55:AE56"/>
    <mergeCell ref="AF55:AH60"/>
    <mergeCell ref="AI55:AK60"/>
    <mergeCell ref="AL55:AL60"/>
    <mergeCell ref="AM55:AM60"/>
    <mergeCell ref="O48:O52"/>
    <mergeCell ref="P48:P52"/>
    <mergeCell ref="Q48:Q52"/>
    <mergeCell ref="R48:R52"/>
    <mergeCell ref="H55:H60"/>
    <mergeCell ref="I55:I60"/>
    <mergeCell ref="J55:J60"/>
    <mergeCell ref="K55:K60"/>
    <mergeCell ref="L55:L60"/>
    <mergeCell ref="M55:M60"/>
    <mergeCell ref="D54:M54"/>
    <mergeCell ref="N54:AE54"/>
    <mergeCell ref="AO41:AO46"/>
    <mergeCell ref="AP41:AP46"/>
    <mergeCell ref="AQ41:AQ46"/>
    <mergeCell ref="AR41:AR46"/>
    <mergeCell ref="AI54:AQ54"/>
    <mergeCell ref="AR54:BA54"/>
    <mergeCell ref="C55:C66"/>
    <mergeCell ref="D55:D60"/>
    <mergeCell ref="E55:E60"/>
    <mergeCell ref="F55:F60"/>
    <mergeCell ref="G55:G60"/>
    <mergeCell ref="AL48:AM49"/>
    <mergeCell ref="AQ48:AT52"/>
    <mergeCell ref="D51:E52"/>
    <mergeCell ref="F51:G52"/>
    <mergeCell ref="H51:I52"/>
    <mergeCell ref="Y51:Y52"/>
    <mergeCell ref="Z51:AA52"/>
    <mergeCell ref="U48:U52"/>
    <mergeCell ref="V48:V52"/>
    <mergeCell ref="W48:W52"/>
    <mergeCell ref="X48:X52"/>
    <mergeCell ref="Z48:AA50"/>
    <mergeCell ref="AH48:AI48"/>
    <mergeCell ref="D40:M40"/>
    <mergeCell ref="N40:AE40"/>
    <mergeCell ref="AF40:AH40"/>
    <mergeCell ref="AI40:AQ40"/>
    <mergeCell ref="AR40:BA40"/>
    <mergeCell ref="S48:S52"/>
    <mergeCell ref="T48:T52"/>
    <mergeCell ref="D48:E50"/>
    <mergeCell ref="F48:G50"/>
    <mergeCell ref="H48:I50"/>
    <mergeCell ref="J48:L52"/>
    <mergeCell ref="M48:M52"/>
    <mergeCell ref="N48:N52"/>
    <mergeCell ref="AZ41:AZ46"/>
    <mergeCell ref="AI41:AK46"/>
    <mergeCell ref="AL41:AL46"/>
    <mergeCell ref="AM41:AM46"/>
    <mergeCell ref="H41:H46"/>
    <mergeCell ref="I41:I46"/>
    <mergeCell ref="J41:J46"/>
    <mergeCell ref="K41:K46"/>
    <mergeCell ref="L41:L46"/>
    <mergeCell ref="M41:M46"/>
    <mergeCell ref="AY41:AY46"/>
    <mergeCell ref="C41:C52"/>
    <mergeCell ref="D41:D46"/>
    <mergeCell ref="E41:E46"/>
    <mergeCell ref="F41:F46"/>
    <mergeCell ref="G41:G46"/>
    <mergeCell ref="BA41:BA46"/>
    <mergeCell ref="O43:V46"/>
    <mergeCell ref="X43:AE46"/>
    <mergeCell ref="D47:I47"/>
    <mergeCell ref="J47:R47"/>
    <mergeCell ref="S47:Y47"/>
    <mergeCell ref="AP47:AP52"/>
    <mergeCell ref="AQ47:AT47"/>
    <mergeCell ref="AU47:BA47"/>
    <mergeCell ref="AT41:AT46"/>
    <mergeCell ref="AU41:AU46"/>
    <mergeCell ref="AV41:AV46"/>
    <mergeCell ref="AW41:AW46"/>
    <mergeCell ref="AX41:AX46"/>
    <mergeCell ref="AS41:AS46"/>
    <mergeCell ref="O41:V42"/>
    <mergeCell ref="X41:AE42"/>
    <mergeCell ref="AF41:AH46"/>
    <mergeCell ref="AN41:AN46"/>
    <mergeCell ref="D37:E38"/>
    <mergeCell ref="F37:G38"/>
    <mergeCell ref="H37:I38"/>
    <mergeCell ref="Y37:Y38"/>
    <mergeCell ref="Z37:AA38"/>
    <mergeCell ref="U34:U38"/>
    <mergeCell ref="V34:V38"/>
    <mergeCell ref="W34:W38"/>
    <mergeCell ref="X34:X38"/>
    <mergeCell ref="Z34:AA36"/>
    <mergeCell ref="O34:O38"/>
    <mergeCell ref="P34:P38"/>
    <mergeCell ref="Q34:Q38"/>
    <mergeCell ref="R34:R38"/>
    <mergeCell ref="S34:S38"/>
    <mergeCell ref="T34:T38"/>
    <mergeCell ref="D34:E36"/>
    <mergeCell ref="F34:G36"/>
    <mergeCell ref="H34:I36"/>
    <mergeCell ref="J34:L38"/>
    <mergeCell ref="M34:M38"/>
    <mergeCell ref="S33:Y33"/>
    <mergeCell ref="AP33:AP38"/>
    <mergeCell ref="AQ33:AT33"/>
    <mergeCell ref="AU33:BA33"/>
    <mergeCell ref="AT27:AT32"/>
    <mergeCell ref="AU27:AU32"/>
    <mergeCell ref="AV27:AV32"/>
    <mergeCell ref="AW27:AW32"/>
    <mergeCell ref="AX27:AX32"/>
    <mergeCell ref="AY27:AY32"/>
    <mergeCell ref="AN27:AN32"/>
    <mergeCell ref="AO27:AO32"/>
    <mergeCell ref="AP27:AP32"/>
    <mergeCell ref="AQ27:AQ32"/>
    <mergeCell ref="AR27:AR32"/>
    <mergeCell ref="AS27:AS32"/>
    <mergeCell ref="O27:V28"/>
    <mergeCell ref="AL34:AM35"/>
    <mergeCell ref="AQ34:AT38"/>
    <mergeCell ref="AH34:AI34"/>
    <mergeCell ref="AR26:BA26"/>
    <mergeCell ref="C27:C38"/>
    <mergeCell ref="D27:D32"/>
    <mergeCell ref="E27:E32"/>
    <mergeCell ref="F27:F32"/>
    <mergeCell ref="G27:G32"/>
    <mergeCell ref="X27:AE28"/>
    <mergeCell ref="AF27:AH32"/>
    <mergeCell ref="AI27:AK32"/>
    <mergeCell ref="AL27:AL32"/>
    <mergeCell ref="AM27:AM32"/>
    <mergeCell ref="H27:H32"/>
    <mergeCell ref="I27:I32"/>
    <mergeCell ref="J27:J32"/>
    <mergeCell ref="K27:K32"/>
    <mergeCell ref="L27:L32"/>
    <mergeCell ref="M27:M32"/>
    <mergeCell ref="N34:N38"/>
    <mergeCell ref="AZ27:AZ32"/>
    <mergeCell ref="BA27:BA32"/>
    <mergeCell ref="O29:V32"/>
    <mergeCell ref="X29:AE32"/>
    <mergeCell ref="D33:I33"/>
    <mergeCell ref="J33:R33"/>
    <mergeCell ref="D20:E22"/>
    <mergeCell ref="F20:G22"/>
    <mergeCell ref="H20:I22"/>
    <mergeCell ref="J20:L24"/>
    <mergeCell ref="M20:M24"/>
    <mergeCell ref="D26:M26"/>
    <mergeCell ref="N26:AE26"/>
    <mergeCell ref="AF26:AH26"/>
    <mergeCell ref="AI26:AQ26"/>
    <mergeCell ref="Y23:Y24"/>
    <mergeCell ref="Z23:AA24"/>
    <mergeCell ref="U20:U24"/>
    <mergeCell ref="V20:V24"/>
    <mergeCell ref="W20:W24"/>
    <mergeCell ref="X20:X24"/>
    <mergeCell ref="Z20:AA22"/>
    <mergeCell ref="AH20:AI20"/>
    <mergeCell ref="O20:O24"/>
    <mergeCell ref="P20:P24"/>
    <mergeCell ref="Q20:Q24"/>
    <mergeCell ref="R20:R24"/>
    <mergeCell ref="S20:S24"/>
    <mergeCell ref="T20:T24"/>
    <mergeCell ref="D19:I19"/>
    <mergeCell ref="J19:R19"/>
    <mergeCell ref="S19:Y19"/>
    <mergeCell ref="AP19:AP24"/>
    <mergeCell ref="AQ19:AT19"/>
    <mergeCell ref="AU19:BA19"/>
    <mergeCell ref="AT13:AT18"/>
    <mergeCell ref="AU13:AU18"/>
    <mergeCell ref="AV13:AV18"/>
    <mergeCell ref="AW13:AW18"/>
    <mergeCell ref="AX13:AX18"/>
    <mergeCell ref="AY13:AY18"/>
    <mergeCell ref="AN13:AN18"/>
    <mergeCell ref="AO13:AO18"/>
    <mergeCell ref="AP13:AP18"/>
    <mergeCell ref="AQ13:AQ18"/>
    <mergeCell ref="AR13:AR18"/>
    <mergeCell ref="AS13:AS18"/>
    <mergeCell ref="O13:V14"/>
    <mergeCell ref="AL20:AM21"/>
    <mergeCell ref="AQ20:AT24"/>
    <mergeCell ref="D23:E24"/>
    <mergeCell ref="F23:G24"/>
    <mergeCell ref="H23:I24"/>
    <mergeCell ref="AF12:AH12"/>
    <mergeCell ref="AI12:AQ12"/>
    <mergeCell ref="AR12:BA12"/>
    <mergeCell ref="C13:C24"/>
    <mergeCell ref="D13:D18"/>
    <mergeCell ref="E13:E18"/>
    <mergeCell ref="F13:F18"/>
    <mergeCell ref="G13:G18"/>
    <mergeCell ref="X13:AE14"/>
    <mergeCell ref="AF13:AH18"/>
    <mergeCell ref="AI13:AK18"/>
    <mergeCell ref="AL13:AL18"/>
    <mergeCell ref="AM13:AM18"/>
    <mergeCell ref="H13:H18"/>
    <mergeCell ref="I13:I18"/>
    <mergeCell ref="J13:J18"/>
    <mergeCell ref="K13:K18"/>
    <mergeCell ref="L13:L18"/>
    <mergeCell ref="M13:M18"/>
    <mergeCell ref="N20:N24"/>
    <mergeCell ref="AZ13:AZ18"/>
    <mergeCell ref="BA13:BA18"/>
    <mergeCell ref="O15:V18"/>
    <mergeCell ref="X15:AE18"/>
    <mergeCell ref="C1:G1"/>
    <mergeCell ref="U2:AJ3"/>
    <mergeCell ref="AX3:BA3"/>
    <mergeCell ref="AX4:AX6"/>
    <mergeCell ref="AY4:AY6"/>
    <mergeCell ref="AZ4:AZ6"/>
    <mergeCell ref="BA4:BA6"/>
    <mergeCell ref="C7:E7"/>
    <mergeCell ref="F7:H7"/>
    <mergeCell ref="I7:L7"/>
    <mergeCell ref="M7:Q7"/>
    <mergeCell ref="R7:U7"/>
    <mergeCell ref="T8:T10"/>
    <mergeCell ref="U8:U10"/>
    <mergeCell ref="J8:J10"/>
    <mergeCell ref="K8:K10"/>
    <mergeCell ref="L8:L10"/>
    <mergeCell ref="M8:M10"/>
    <mergeCell ref="N8:N10"/>
    <mergeCell ref="O8:O10"/>
    <mergeCell ref="D12:M12"/>
    <mergeCell ref="N12:AE12"/>
    <mergeCell ref="C8:E10"/>
    <mergeCell ref="F8:F10"/>
    <mergeCell ref="G8:G10"/>
    <mergeCell ref="H8:H10"/>
    <mergeCell ref="I8:I10"/>
    <mergeCell ref="P8:P10"/>
    <mergeCell ref="Q8:Q10"/>
    <mergeCell ref="R8:R10"/>
    <mergeCell ref="S8:S10"/>
  </mergeCells>
  <phoneticPr fontId="1"/>
  <pageMargins left="0.19685039370078741" right="0.19685039370078741" top="7.874015748031496E-2" bottom="0.39370078740157483" header="0.31496062992125984" footer="0.19685039370078741"/>
  <pageSetup paperSize="9" scale="75" orientation="landscape" r:id="rId1"/>
  <headerFooter>
    <oddFooter>&amp;L報道基金_01k（202508改訂）</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9065-2AE7-4F34-B3BC-1CD27D5A86AB}">
  <sheetPr>
    <pageSetUpPr fitToPage="1"/>
  </sheetPr>
  <dimension ref="C1:BB77"/>
  <sheetViews>
    <sheetView showGridLines="0" zoomScaleNormal="100" zoomScaleSheetLayoutView="70" workbookViewId="0"/>
  </sheetViews>
  <sheetFormatPr defaultColWidth="3.625" defaultRowHeight="12.75" customHeight="1" x14ac:dyDescent="0.15"/>
  <cols>
    <col min="1" max="6" width="3.625" style="21"/>
    <col min="7" max="7" width="3.625" style="21" customWidth="1"/>
    <col min="8" max="20" width="3.625" style="21"/>
    <col min="21" max="21" width="3.625" style="21" customWidth="1"/>
    <col min="22" max="28" width="3.625" style="21"/>
    <col min="29" max="37" width="3.625" style="21" customWidth="1"/>
    <col min="38" max="16384" width="3.625" style="21"/>
  </cols>
  <sheetData>
    <row r="1" spans="3:54" ht="5.0999999999999996" customHeight="1" x14ac:dyDescent="0.15">
      <c r="C1" s="325"/>
      <c r="D1" s="325"/>
      <c r="E1" s="325"/>
      <c r="F1" s="325"/>
      <c r="G1" s="325"/>
    </row>
    <row r="2" spans="3:54" ht="12.75" customHeight="1" thickBot="1" x14ac:dyDescent="0.3">
      <c r="S2" s="22"/>
      <c r="T2" s="22"/>
      <c r="U2" s="326" t="s">
        <v>23</v>
      </c>
      <c r="V2" s="326"/>
      <c r="W2" s="326"/>
      <c r="X2" s="326"/>
      <c r="Y2" s="326"/>
      <c r="Z2" s="326"/>
      <c r="AA2" s="326"/>
      <c r="AB2" s="326"/>
      <c r="AC2" s="326"/>
      <c r="AD2" s="326"/>
      <c r="AE2" s="326"/>
      <c r="AF2" s="326"/>
      <c r="AG2" s="326"/>
      <c r="AH2" s="326"/>
      <c r="AI2" s="326"/>
      <c r="AJ2" s="326"/>
      <c r="AK2" s="23"/>
      <c r="AL2" s="23"/>
    </row>
    <row r="3" spans="3:54" ht="12.75" customHeight="1" x14ac:dyDescent="0.25">
      <c r="Q3" s="24"/>
      <c r="R3" s="23"/>
      <c r="S3" s="25"/>
      <c r="T3" s="25" t="s">
        <v>24</v>
      </c>
      <c r="U3" s="326"/>
      <c r="V3" s="326"/>
      <c r="W3" s="326"/>
      <c r="X3" s="326"/>
      <c r="Y3" s="326"/>
      <c r="Z3" s="326"/>
      <c r="AA3" s="326"/>
      <c r="AB3" s="326"/>
      <c r="AC3" s="326"/>
      <c r="AD3" s="326"/>
      <c r="AE3" s="326"/>
      <c r="AF3" s="326"/>
      <c r="AG3" s="326"/>
      <c r="AH3" s="326"/>
      <c r="AI3" s="326"/>
      <c r="AJ3" s="326"/>
      <c r="AK3" s="23"/>
      <c r="AW3" s="26"/>
      <c r="AX3" s="230" t="s">
        <v>25</v>
      </c>
      <c r="AY3" s="231"/>
      <c r="AZ3" s="231"/>
      <c r="BA3" s="232"/>
    </row>
    <row r="4" spans="3:54" ht="12.75" customHeight="1" x14ac:dyDescent="0.25">
      <c r="T4" s="23"/>
      <c r="U4" s="23"/>
      <c r="V4" s="23"/>
      <c r="W4" s="23"/>
      <c r="X4" s="23"/>
      <c r="Y4" s="23"/>
      <c r="Z4" s="23"/>
      <c r="AA4" s="23"/>
      <c r="AB4" s="23"/>
      <c r="AC4" s="23"/>
      <c r="AD4" s="23"/>
      <c r="AE4" s="23"/>
      <c r="AF4" s="23"/>
      <c r="AG4" s="23"/>
      <c r="AH4" s="23"/>
      <c r="AI4" s="23"/>
      <c r="AW4" s="26"/>
      <c r="AX4" s="236"/>
      <c r="AY4" s="239"/>
      <c r="AZ4" s="239"/>
      <c r="BA4" s="227"/>
    </row>
    <row r="5" spans="3:54" ht="12.75" customHeight="1" x14ac:dyDescent="0.25">
      <c r="T5" s="23"/>
      <c r="U5" s="23"/>
      <c r="V5" s="23"/>
      <c r="W5" s="23"/>
      <c r="X5" s="23"/>
      <c r="Y5" s="23"/>
      <c r="Z5" s="23"/>
      <c r="AA5" s="23"/>
      <c r="AB5" s="23"/>
      <c r="AC5" s="23"/>
      <c r="AD5" s="23"/>
      <c r="AE5" s="23"/>
      <c r="AF5" s="23"/>
      <c r="AG5" s="23"/>
      <c r="AH5" s="23"/>
      <c r="AI5" s="23"/>
      <c r="AW5" s="26"/>
      <c r="AX5" s="237"/>
      <c r="AY5" s="240"/>
      <c r="AZ5" s="240"/>
      <c r="BA5" s="228"/>
    </row>
    <row r="6" spans="3:54" ht="12.75" customHeight="1" thickBot="1" x14ac:dyDescent="0.2">
      <c r="AW6" s="26"/>
      <c r="AX6" s="238"/>
      <c r="AY6" s="241"/>
      <c r="AZ6" s="241"/>
      <c r="BA6" s="229"/>
    </row>
    <row r="7" spans="3:54" ht="12.75" customHeight="1" x14ac:dyDescent="0.2">
      <c r="C7" s="200" t="s">
        <v>80</v>
      </c>
      <c r="D7" s="201"/>
      <c r="E7" s="202"/>
      <c r="F7" s="200" t="s">
        <v>79</v>
      </c>
      <c r="G7" s="201"/>
      <c r="H7" s="202"/>
      <c r="I7" s="200" t="s">
        <v>26</v>
      </c>
      <c r="J7" s="201"/>
      <c r="K7" s="201"/>
      <c r="L7" s="202"/>
      <c r="M7" s="200" t="s">
        <v>27</v>
      </c>
      <c r="N7" s="201"/>
      <c r="O7" s="201"/>
      <c r="P7" s="201"/>
      <c r="Q7" s="202"/>
      <c r="R7" s="200" t="s">
        <v>81</v>
      </c>
      <c r="S7" s="201"/>
      <c r="T7" s="201"/>
      <c r="U7" s="202"/>
      <c r="AL7" s="27"/>
      <c r="AM7" s="27"/>
      <c r="AN7" s="27"/>
      <c r="AO7" s="27"/>
    </row>
    <row r="8" spans="3:54" ht="12.75" customHeight="1" x14ac:dyDescent="0.2">
      <c r="C8" s="316">
        <v>8</v>
      </c>
      <c r="D8" s="317"/>
      <c r="E8" s="318"/>
      <c r="F8" s="236">
        <v>0</v>
      </c>
      <c r="G8" s="239">
        <v>2</v>
      </c>
      <c r="H8" s="239">
        <v>0</v>
      </c>
      <c r="I8" s="236">
        <v>0</v>
      </c>
      <c r="J8" s="239">
        <v>0</v>
      </c>
      <c r="K8" s="239">
        <v>8</v>
      </c>
      <c r="L8" s="227">
        <v>8</v>
      </c>
      <c r="M8" s="236" t="str">
        <f>IF(入力!E2="","",LEFT(RIGHT(CONCATENATE("      ",入力!E2),5),1))</f>
        <v/>
      </c>
      <c r="N8" s="239" t="str">
        <f>IF(入力!E2="","",MID(RIGHT(CONCATENATE("      ",入力!E2),5),2,1))</f>
        <v/>
      </c>
      <c r="O8" s="239" t="str">
        <f>IF(入力!E2="","",MID(RIGHT(CONCATENATE("      ",入力!E2),5),3,1))</f>
        <v/>
      </c>
      <c r="P8" s="239" t="str">
        <f>IF(入力!E2="","",MID(RIGHT(CONCATENATE("      ",入力!E2),5),4,1))</f>
        <v/>
      </c>
      <c r="Q8" s="227" t="str">
        <f>IF(入力!E2="","",RIGHT(RIGHT(CONCATENATE("      ",入力!E2),5),1))</f>
        <v/>
      </c>
      <c r="R8" s="236" t="s">
        <v>103</v>
      </c>
      <c r="S8" s="239">
        <v>1</v>
      </c>
      <c r="T8" s="239">
        <v>1</v>
      </c>
      <c r="U8" s="227">
        <v>0</v>
      </c>
      <c r="AL8" s="27"/>
      <c r="AM8" s="27"/>
      <c r="AN8" s="27"/>
      <c r="AO8" s="27"/>
      <c r="AS8" s="28"/>
      <c r="AT8" s="29"/>
      <c r="AU8" s="29"/>
      <c r="AV8" s="30"/>
    </row>
    <row r="9" spans="3:54" ht="12.75" customHeight="1" x14ac:dyDescent="0.2">
      <c r="C9" s="319"/>
      <c r="D9" s="320"/>
      <c r="E9" s="321"/>
      <c r="F9" s="237"/>
      <c r="G9" s="240"/>
      <c r="H9" s="240"/>
      <c r="I9" s="237"/>
      <c r="J9" s="240"/>
      <c r="K9" s="240"/>
      <c r="L9" s="228"/>
      <c r="M9" s="237"/>
      <c r="N9" s="240"/>
      <c r="O9" s="240"/>
      <c r="P9" s="240"/>
      <c r="Q9" s="228"/>
      <c r="R9" s="237"/>
      <c r="S9" s="240"/>
      <c r="T9" s="240"/>
      <c r="U9" s="228"/>
      <c r="AL9" s="27"/>
      <c r="AM9" s="27"/>
      <c r="AN9" s="27"/>
      <c r="AO9" s="27"/>
      <c r="AS9" s="28"/>
      <c r="AT9" s="29"/>
      <c r="AU9" s="29"/>
      <c r="AV9" s="30"/>
    </row>
    <row r="10" spans="3:54" ht="12.75" customHeight="1" thickBot="1" x14ac:dyDescent="0.2">
      <c r="C10" s="322"/>
      <c r="D10" s="323"/>
      <c r="E10" s="324"/>
      <c r="F10" s="238"/>
      <c r="G10" s="241"/>
      <c r="H10" s="241"/>
      <c r="I10" s="238"/>
      <c r="J10" s="241"/>
      <c r="K10" s="241"/>
      <c r="L10" s="229"/>
      <c r="M10" s="238"/>
      <c r="N10" s="241"/>
      <c r="O10" s="241"/>
      <c r="P10" s="241"/>
      <c r="Q10" s="229"/>
      <c r="R10" s="238"/>
      <c r="S10" s="241"/>
      <c r="T10" s="241"/>
      <c r="U10" s="229"/>
      <c r="V10" s="31"/>
      <c r="W10" s="31"/>
      <c r="X10" s="31"/>
    </row>
    <row r="11" spans="3:54" ht="5.0999999999999996" customHeight="1" thickBot="1" x14ac:dyDescent="0.2"/>
    <row r="12" spans="3:54" ht="12.75" customHeight="1" x14ac:dyDescent="0.15">
      <c r="C12" s="32" t="s">
        <v>85</v>
      </c>
      <c r="D12" s="230" t="s">
        <v>28</v>
      </c>
      <c r="E12" s="231"/>
      <c r="F12" s="231"/>
      <c r="G12" s="231"/>
      <c r="H12" s="231"/>
      <c r="I12" s="231"/>
      <c r="J12" s="231"/>
      <c r="K12" s="231"/>
      <c r="L12" s="231"/>
      <c r="M12" s="232"/>
      <c r="N12" s="200" t="s">
        <v>29</v>
      </c>
      <c r="O12" s="201"/>
      <c r="P12" s="201"/>
      <c r="Q12" s="201"/>
      <c r="R12" s="201"/>
      <c r="S12" s="201"/>
      <c r="T12" s="201"/>
      <c r="U12" s="201"/>
      <c r="V12" s="201"/>
      <c r="W12" s="201"/>
      <c r="X12" s="201"/>
      <c r="Y12" s="201"/>
      <c r="Z12" s="201"/>
      <c r="AA12" s="201"/>
      <c r="AB12" s="201"/>
      <c r="AC12" s="201"/>
      <c r="AD12" s="201"/>
      <c r="AE12" s="202"/>
      <c r="AF12" s="313" t="s">
        <v>31</v>
      </c>
      <c r="AG12" s="314"/>
      <c r="AH12" s="315"/>
      <c r="AI12" s="200" t="s">
        <v>30</v>
      </c>
      <c r="AJ12" s="201"/>
      <c r="AK12" s="201"/>
      <c r="AL12" s="201"/>
      <c r="AM12" s="201"/>
      <c r="AN12" s="201"/>
      <c r="AO12" s="201"/>
      <c r="AP12" s="201"/>
      <c r="AQ12" s="202"/>
      <c r="AR12" s="230" t="s">
        <v>32</v>
      </c>
      <c r="AS12" s="231"/>
      <c r="AT12" s="231"/>
      <c r="AU12" s="231"/>
      <c r="AV12" s="231"/>
      <c r="AW12" s="231"/>
      <c r="AX12" s="231"/>
      <c r="AY12" s="231"/>
      <c r="AZ12" s="231"/>
      <c r="BA12" s="232"/>
      <c r="BB12" s="33"/>
    </row>
    <row r="13" spans="3:54" ht="9.9499999999999993" customHeight="1" x14ac:dyDescent="0.15">
      <c r="C13" s="233">
        <v>17</v>
      </c>
      <c r="D13" s="337" t="str">
        <f>IF(入力!E31="","",LEFT(RIGHT(CONCATENATE("          ",入力!E31),10),1))</f>
        <v/>
      </c>
      <c r="E13" s="340" t="str">
        <f>IF(入力!E31="","",MID(RIGHT(CONCATENATE("          ",入力!E31),10),2,1))</f>
        <v/>
      </c>
      <c r="F13" s="340" t="str">
        <f>IF(入力!E31="","",MID(RIGHT(CONCATENATE("          ",入力!E31),10),3,1))</f>
        <v/>
      </c>
      <c r="G13" s="340" t="str">
        <f>IF(入力!E31="","",MID(RIGHT(CONCATENATE("          ",入力!E31),10),4,1))</f>
        <v/>
      </c>
      <c r="H13" s="340" t="str">
        <f>IF(入力!E31="","",MID(RIGHT(CONCATENATE("          ",入力!E31),10),5,1))</f>
        <v/>
      </c>
      <c r="I13" s="340" t="str">
        <f>IF(入力!E31="","",MID(RIGHT(CONCATENATE("          ",入力!E31),10),6,1))</f>
        <v/>
      </c>
      <c r="J13" s="340" t="str">
        <f>IF(入力!E31="","",MID(RIGHT(CONCATENATE("          ",入力!E31),10),7,1))</f>
        <v/>
      </c>
      <c r="K13" s="340" t="str">
        <f>IF(入力!E31="","",MID(RIGHT(CONCATENATE("          ",入力!E31),10),8,1))</f>
        <v/>
      </c>
      <c r="L13" s="340" t="str">
        <f>IF(入力!E31="","",MID(RIGHT(CONCATENATE("          ",入力!E31),10),9,1))</f>
        <v/>
      </c>
      <c r="M13" s="347" t="str">
        <f>IF(入力!E31="","",RIGHT(RIGHT(CONCATENATE("          ",入力!E31),10),1))</f>
        <v/>
      </c>
      <c r="N13" s="1" t="s">
        <v>33</v>
      </c>
      <c r="O13" s="343" t="str">
        <f>IF(入力!H31="","",入力!H31)</f>
        <v/>
      </c>
      <c r="P13" s="343"/>
      <c r="Q13" s="343"/>
      <c r="R13" s="343"/>
      <c r="S13" s="343"/>
      <c r="T13" s="343"/>
      <c r="U13" s="343"/>
      <c r="V13" s="365"/>
      <c r="W13" s="2"/>
      <c r="X13" s="343" t="str">
        <f>IF(入力!I31="","",入力!I31)</f>
        <v/>
      </c>
      <c r="Y13" s="343"/>
      <c r="Z13" s="343"/>
      <c r="AA13" s="343"/>
      <c r="AB13" s="343"/>
      <c r="AC13" s="343"/>
      <c r="AD13" s="343"/>
      <c r="AE13" s="344"/>
      <c r="AF13" s="281" t="str">
        <f>IF(入力!J31="","",IF(入力!J31="男","5 ：男",IF(入力!J31="女","6 ：女","error")))</f>
        <v/>
      </c>
      <c r="AG13" s="218"/>
      <c r="AH13" s="222"/>
      <c r="AI13" s="281" t="str">
        <f>IF(入力!K31="","",IF((VALUE(TEXT(入力!K31,"yyyymmdd"))-20190501)&gt;=0,"令和",IF((VALUE(TEXT(入力!K31,"yyyymmdd"))-19890108)&gt;=0,"平成","昭和")))</f>
        <v/>
      </c>
      <c r="AJ13" s="218" t="str">
        <f t="shared" ref="AI13:AK18" si="0">IF($B13="","",IF((VALUE(TEXT($B13,"yyyymmdd"))-20190501)&gt;=0,"9 ： 令和",IF((VALUE(TEXT($B13,"yyyymmdd"))-19890108)&gt;=0,"7 ： 平成","5 ： 昭和")))</f>
        <v/>
      </c>
      <c r="AK13" s="282" t="str">
        <f t="shared" si="0"/>
        <v/>
      </c>
      <c r="AL13" s="215" t="str">
        <f>IF(入力!K31="","",IF((VALUE(TEXT(入力!K31,"yyyymmdd"))-20190501)&lt;0,LEFT(IF((VALUE(TEXT(入力!K31,"yyyymmdd"))-19890108)&gt;=0,RIGHT(CONCATENATE("0",TEXT(入力!K31,"yyyymmdd")-19880000),6),TEXT(入力!K31,"yyyymmdd")-19250000),1),IF((TEXT(入力!K31,"yyyymmdd")-20180000)&lt;100000,0,LEFT(TEXT(入力!K31,"yyyymmdd")-20180000,1))))</f>
        <v/>
      </c>
      <c r="AM13" s="224" t="str">
        <f>IF(入力!K31="","",IF((VALUE(TEXT(入力!K31,"yyyymmdd"))-20190501)&lt;0,MID(IF((VALUE(TEXT(入力!K31,"yyyymmdd"))-19890108)&gt;=0,RIGHT(CONCATENATE("0",TEXT(入力!K31,"yyyymmdd")-19880000),6),TEXT(入力!K31,"yyyymmdd")-19250000),2,1),IF((TEXT(入力!K31,"yyyymmdd")-20180000)&lt;100000,LEFT(TEXT(入力!K31,"yyyymmdd")-20180000,1),MID(TEXT(入力!K31,"yyyymmdd")-20180000,2,1))))</f>
        <v/>
      </c>
      <c r="AN13" s="215" t="str">
        <f>IF(入力!K31="","",IF((VALUE(TEXT(入力!K31,"yyyymmdd"))-20190501)&lt;0,MID(IF((VALUE(TEXT(入力!K31,"yyyymmdd"))-19890108)&gt;=0,RIGHT(CONCATENATE("0",TEXT(入力!K31,"yyyymmdd")-19880000),6),TEXT(入力!K31,"yyyymmdd")-19250000),3,1),IF((TEXT(入力!K31,"yyyymmdd")-20180000)&lt;100000,MID(TEXT(入力!K31,"yyyymmdd")-20180000,2,1),MID(TEXT(入力!K31,"yyyymmdd")-20180000,3,1))))</f>
        <v/>
      </c>
      <c r="AO13" s="224" t="str">
        <f>IF(入力!K31="","",IF((VALUE(TEXT(入力!K31,"yyyymmdd"))-20190501)&lt;0,MID(IF((VALUE(TEXT(入力!K31,"yyyymmdd"))-19890108)&gt;=0,RIGHT(CONCATENATE("0",TEXT(入力!K31,"yyyymmdd")-19880000),6),TEXT(入力!K31,"yyyymmdd")-19250000),4,1),IF((TEXT(入力!K31,"yyyymmdd")-20180000)&lt;100000,MID(TEXT(入力!K31,"yyyymmdd")-20180000,3,1),MID(TEXT(入力!K31,"yyyymmdd")-20180000,4,1))))</f>
        <v/>
      </c>
      <c r="AP13" s="215" t="str">
        <f>IF(入力!K31="","",IF((VALUE(TEXT(入力!K31,"yyyymmdd"))-20190501)&lt;0,MID(IF((VALUE(TEXT(入力!K31,"yyyymmdd"))-19890108)&gt;=0,RIGHT(CONCATENATE("0",TEXT(入力!K31,"yyyymmdd")-19880000),6),TEXT(入力!K31,"yyyymmdd")-19250000),5,1),IF((TEXT(入力!K31,"yyyymmdd")-20180000)&lt;100000,MID(TEXT(入力!K31,"yyyymmdd")-20180000,4,1),MID(TEXT(入力!K31,"yyyymmdd")-20180000,5,1))))</f>
        <v/>
      </c>
      <c r="AQ13" s="227" t="str">
        <f>IF(入力!K31="","",IF((VALUE(TEXT(入力!K31,"yyyymmdd"))-20190501)&lt;0,RIGHT(IF((VALUE(TEXT(入力!K31,"yyyymmdd"))-19890108)&gt;=0,RIGHT(CONCATENATE("0",TEXT(入力!K31,"yyyymmdd")-19880000),6),TEXT(入力!K31,"yyyymmdd")-19250000),1),RIGHT(TEXT(入力!K31,"yyyymmdd")-20180000,1)))</f>
        <v/>
      </c>
      <c r="AR13" s="337" t="str">
        <f>IF(入力!L31="","",LEFT(入力!L31,1))</f>
        <v/>
      </c>
      <c r="AS13" s="340" t="str">
        <f>IF(入力!L31="","",MID(入力!L31,2,1))</f>
        <v/>
      </c>
      <c r="AT13" s="340" t="str">
        <f>IF(入力!L31="","",MID(入力!L31,3,1))</f>
        <v/>
      </c>
      <c r="AU13" s="359" t="str">
        <f>IF(入力!L31="","",RIGHT(入力!L31,1))</f>
        <v/>
      </c>
      <c r="AV13" s="362" t="str">
        <f>IF(入力!N31="","",LEFT(入力!N31,1))</f>
        <v/>
      </c>
      <c r="AW13" s="340" t="str">
        <f>IF(入力!N31="","",MID(入力!N31,2,1))</f>
        <v/>
      </c>
      <c r="AX13" s="340" t="str">
        <f>IF(入力!N31="","",MID(入力!N31,3,1))</f>
        <v/>
      </c>
      <c r="AY13" s="340" t="str">
        <f>IF(入力!N31="","",MID(入力!N31,4,1))</f>
        <v/>
      </c>
      <c r="AZ13" s="340" t="str">
        <f>IF(入力!N31="","",MID(入力!N31,5,1))</f>
        <v/>
      </c>
      <c r="BA13" s="347" t="str">
        <f>IF(入力!N31="","",RIGHT(入力!N31,1))</f>
        <v/>
      </c>
      <c r="BB13" s="36"/>
    </row>
    <row r="14" spans="3:54" ht="9.9499999999999993" customHeight="1" x14ac:dyDescent="0.15">
      <c r="C14" s="234"/>
      <c r="D14" s="338"/>
      <c r="E14" s="341"/>
      <c r="F14" s="341"/>
      <c r="G14" s="341"/>
      <c r="H14" s="341"/>
      <c r="I14" s="341"/>
      <c r="J14" s="341"/>
      <c r="K14" s="341"/>
      <c r="L14" s="341"/>
      <c r="M14" s="348"/>
      <c r="N14" s="3"/>
      <c r="O14" s="345"/>
      <c r="P14" s="345"/>
      <c r="Q14" s="345"/>
      <c r="R14" s="345"/>
      <c r="S14" s="345"/>
      <c r="T14" s="345"/>
      <c r="U14" s="345"/>
      <c r="V14" s="366"/>
      <c r="W14" s="4"/>
      <c r="X14" s="345"/>
      <c r="Y14" s="345"/>
      <c r="Z14" s="345"/>
      <c r="AA14" s="345"/>
      <c r="AB14" s="345"/>
      <c r="AC14" s="345"/>
      <c r="AD14" s="345"/>
      <c r="AE14" s="346"/>
      <c r="AF14" s="283"/>
      <c r="AG14" s="284"/>
      <c r="AH14" s="298"/>
      <c r="AI14" s="283" t="str">
        <f t="shared" si="0"/>
        <v/>
      </c>
      <c r="AJ14" s="284" t="str">
        <f t="shared" si="0"/>
        <v/>
      </c>
      <c r="AK14" s="285" t="str">
        <f t="shared" si="0"/>
        <v/>
      </c>
      <c r="AL14" s="216" t="str">
        <f t="shared" ref="AL14:AL18" si="1">IF($B14="","",IF((VALUE(TEXT(AK14,"yyyymmdd"))-20190501)&lt;0,LEFT(IF((VALUE(TEXT(AK14,"yyyymmdd"))-19890108)&gt;=0,RIGHT(CONCATENATE("0",TEXT($B14,"yyyymmdd")-19880000),6),TEXT($B14,"yyyymmdd")-19250000),1),IF((TEXT($B14,"yyyymmdd")-20180000)&lt;100000,0,LEFT(TEXT($B14,"yyyymmdd")-20180000,1))))</f>
        <v/>
      </c>
      <c r="AM14" s="225" t="str">
        <f t="shared" ref="AM14:AM18" si="2">IF($B14="","",IF((VALUE(TEXT(AK14,"yyyymmdd"))-20190501)&lt;0,MID(IF((VALUE(TEXT($B14,"yyyymmdd"))-19890108)&gt;=0,RIGHT(CONCATENATE("0",TEXT($B14,"yyyymmdd")-19880000),6),TEXT($B14,"yyyymmdd")-19250000),2,1),IF((TEXT($B14,"yyyymmdd")-20180000)&lt;100000,LEFT(TEXT($B14,"yyyymmdd")-20180000,1),MID(TEXT($B14,"yyyymmdd")-20180000,2,1))))</f>
        <v/>
      </c>
      <c r="AN14" s="216" t="str">
        <f t="shared" ref="AN14:AN18" si="3">IF($B14="","",IF((VALUE(TEXT(AK14,"yyyymmdd"))-20190501)&lt;0,MID(IF((VALUE(TEXT($B14,"yyyymmdd"))-19890108)&gt;=0,RIGHT(CONCATENATE("0",TEXT($B14,"yyyymmdd")-19880000),6),TEXT($B14,"yyyymmdd")-19250000),3,1),IF((TEXT($B14,"yyyymmdd")-20180000)&lt;100000,MID(TEXT($B14,"yyyymmdd")-20180000,2,1),MID(TEXT($B14,"yyyymmdd")-20180000,3,1))))</f>
        <v/>
      </c>
      <c r="AO14" s="225" t="str">
        <f t="shared" ref="AO14:AO18" si="4">IF($B14="","",IF((VALUE(TEXT(AK14,"yyyymmdd"))-20190501)&lt;0,MID(IF((VALUE(TEXT($B14,"yyyymmdd"))-19890108)&gt;=0,RIGHT(CONCATENATE("0",TEXT($B14,"yyyymmdd")-19880000),6),TEXT($B14,"yyyymmdd")-19250000),4,1),IF((TEXT($B14,"yyyymmdd")-20180000)&lt;100000,MID(TEXT($B14,"yyyymmdd")-20180000,3,1),MID(TEXT($B14,"yyyymmdd")-20180000,4,1))))</f>
        <v/>
      </c>
      <c r="AP14" s="216" t="str">
        <f t="shared" ref="AP14:AP18" si="5">IF($B14="","",IF((VALUE(TEXT(AK14,"yyyymmdd"))-20190501)&lt;0,MID(IF((VALUE(TEXT($B14,"yyyymmdd"))-19890108)&gt;=0,RIGHT(CONCATENATE("0",TEXT($B14,"yyyymmdd")-19880000),6),TEXT($B14,"yyyymmdd")-19250000),5,1),IF((TEXT($B14,"yyyymmdd")-20180000)&lt;100000,MID(TEXT($B14,"yyyymmdd")-20180000,4,1),MID(TEXT($B14,"yyyymmdd")-20180000,5,1))))</f>
        <v/>
      </c>
      <c r="AQ14" s="228" t="str">
        <f t="shared" ref="AQ14:AQ18" si="6">IF($B14="","",IF((VALUE(TEXT(AK14,"yyyymmdd"))-20190501)&lt;0,RIGHT(IF((VALUE(TEXT($B14,"yyyymmdd"))-19890108)&gt;=0,RIGHT(CONCATENATE("0",TEXT($B14,"yyyymmdd")-19880000),6),TEXT($B14,"yyyymmdd")-19250000),1),RIGHT(TEXT($B14,"yyyymmdd")-20180000,1)))</f>
        <v/>
      </c>
      <c r="AR14" s="338"/>
      <c r="AS14" s="341"/>
      <c r="AT14" s="341"/>
      <c r="AU14" s="360"/>
      <c r="AV14" s="363"/>
      <c r="AW14" s="341"/>
      <c r="AX14" s="341"/>
      <c r="AY14" s="341"/>
      <c r="AZ14" s="341"/>
      <c r="BA14" s="348"/>
      <c r="BB14" s="36"/>
    </row>
    <row r="15" spans="3:54" ht="9.9499999999999993" customHeight="1" x14ac:dyDescent="0.15">
      <c r="C15" s="234"/>
      <c r="D15" s="338"/>
      <c r="E15" s="341"/>
      <c r="F15" s="341"/>
      <c r="G15" s="341"/>
      <c r="H15" s="341"/>
      <c r="I15" s="341"/>
      <c r="J15" s="341"/>
      <c r="K15" s="341"/>
      <c r="L15" s="341"/>
      <c r="M15" s="348"/>
      <c r="N15" s="1" t="s">
        <v>34</v>
      </c>
      <c r="O15" s="350" t="str">
        <f>IF(入力!F31="","",入力!F31)</f>
        <v/>
      </c>
      <c r="P15" s="350"/>
      <c r="Q15" s="350"/>
      <c r="R15" s="350"/>
      <c r="S15" s="350"/>
      <c r="T15" s="350"/>
      <c r="U15" s="350"/>
      <c r="V15" s="351"/>
      <c r="W15" s="5" t="s">
        <v>35</v>
      </c>
      <c r="X15" s="350" t="str">
        <f>IF(入力!G31="","",入力!G31)</f>
        <v/>
      </c>
      <c r="Y15" s="350"/>
      <c r="Z15" s="350"/>
      <c r="AA15" s="350"/>
      <c r="AB15" s="350"/>
      <c r="AC15" s="350"/>
      <c r="AD15" s="350"/>
      <c r="AE15" s="356"/>
      <c r="AF15" s="283"/>
      <c r="AG15" s="284"/>
      <c r="AH15" s="298"/>
      <c r="AI15" s="283" t="str">
        <f t="shared" si="0"/>
        <v/>
      </c>
      <c r="AJ15" s="284" t="str">
        <f t="shared" si="0"/>
        <v/>
      </c>
      <c r="AK15" s="285" t="str">
        <f t="shared" si="0"/>
        <v/>
      </c>
      <c r="AL15" s="216" t="str">
        <f t="shared" si="1"/>
        <v/>
      </c>
      <c r="AM15" s="225" t="str">
        <f t="shared" si="2"/>
        <v/>
      </c>
      <c r="AN15" s="216" t="str">
        <f t="shared" si="3"/>
        <v/>
      </c>
      <c r="AO15" s="225" t="str">
        <f t="shared" si="4"/>
        <v/>
      </c>
      <c r="AP15" s="216" t="str">
        <f t="shared" si="5"/>
        <v/>
      </c>
      <c r="AQ15" s="228" t="str">
        <f t="shared" si="6"/>
        <v/>
      </c>
      <c r="AR15" s="338"/>
      <c r="AS15" s="341"/>
      <c r="AT15" s="341"/>
      <c r="AU15" s="360"/>
      <c r="AV15" s="363"/>
      <c r="AW15" s="341"/>
      <c r="AX15" s="341"/>
      <c r="AY15" s="341"/>
      <c r="AZ15" s="341"/>
      <c r="BA15" s="348"/>
      <c r="BB15" s="40"/>
    </row>
    <row r="16" spans="3:54" ht="9.9499999999999993" customHeight="1" x14ac:dyDescent="0.15">
      <c r="C16" s="234"/>
      <c r="D16" s="338"/>
      <c r="E16" s="341"/>
      <c r="F16" s="341"/>
      <c r="G16" s="341"/>
      <c r="H16" s="341"/>
      <c r="I16" s="341"/>
      <c r="J16" s="341"/>
      <c r="K16" s="341"/>
      <c r="L16" s="341"/>
      <c r="M16" s="348"/>
      <c r="N16" s="1"/>
      <c r="O16" s="352"/>
      <c r="P16" s="352"/>
      <c r="Q16" s="352"/>
      <c r="R16" s="352"/>
      <c r="S16" s="352"/>
      <c r="T16" s="352"/>
      <c r="U16" s="352"/>
      <c r="V16" s="353"/>
      <c r="W16" s="5"/>
      <c r="X16" s="352"/>
      <c r="Y16" s="352"/>
      <c r="Z16" s="352"/>
      <c r="AA16" s="352"/>
      <c r="AB16" s="352"/>
      <c r="AC16" s="352"/>
      <c r="AD16" s="352"/>
      <c r="AE16" s="357"/>
      <c r="AF16" s="283"/>
      <c r="AG16" s="284"/>
      <c r="AH16" s="298"/>
      <c r="AI16" s="283" t="str">
        <f t="shared" si="0"/>
        <v/>
      </c>
      <c r="AJ16" s="284" t="str">
        <f t="shared" si="0"/>
        <v/>
      </c>
      <c r="AK16" s="285" t="str">
        <f t="shared" si="0"/>
        <v/>
      </c>
      <c r="AL16" s="216" t="str">
        <f t="shared" si="1"/>
        <v/>
      </c>
      <c r="AM16" s="225" t="str">
        <f t="shared" si="2"/>
        <v/>
      </c>
      <c r="AN16" s="216" t="str">
        <f t="shared" si="3"/>
        <v/>
      </c>
      <c r="AO16" s="225" t="str">
        <f t="shared" si="4"/>
        <v/>
      </c>
      <c r="AP16" s="216" t="str">
        <f t="shared" si="5"/>
        <v/>
      </c>
      <c r="AQ16" s="228" t="str">
        <f t="shared" si="6"/>
        <v/>
      </c>
      <c r="AR16" s="338"/>
      <c r="AS16" s="341"/>
      <c r="AT16" s="341"/>
      <c r="AU16" s="360"/>
      <c r="AV16" s="363"/>
      <c r="AW16" s="341"/>
      <c r="AX16" s="341"/>
      <c r="AY16" s="341"/>
      <c r="AZ16" s="341"/>
      <c r="BA16" s="348"/>
      <c r="BB16" s="40"/>
    </row>
    <row r="17" spans="3:54" ht="9.9499999999999993" customHeight="1" x14ac:dyDescent="0.15">
      <c r="C17" s="234"/>
      <c r="D17" s="338"/>
      <c r="E17" s="341"/>
      <c r="F17" s="341"/>
      <c r="G17" s="341"/>
      <c r="H17" s="341"/>
      <c r="I17" s="341"/>
      <c r="J17" s="341"/>
      <c r="K17" s="341"/>
      <c r="L17" s="341"/>
      <c r="M17" s="348"/>
      <c r="N17" s="1"/>
      <c r="O17" s="352"/>
      <c r="P17" s="352"/>
      <c r="Q17" s="352"/>
      <c r="R17" s="352"/>
      <c r="S17" s="352"/>
      <c r="T17" s="352"/>
      <c r="U17" s="352"/>
      <c r="V17" s="353"/>
      <c r="W17" s="5"/>
      <c r="X17" s="352"/>
      <c r="Y17" s="352"/>
      <c r="Z17" s="352"/>
      <c r="AA17" s="352"/>
      <c r="AB17" s="352"/>
      <c r="AC17" s="352"/>
      <c r="AD17" s="352"/>
      <c r="AE17" s="357"/>
      <c r="AF17" s="283"/>
      <c r="AG17" s="284"/>
      <c r="AH17" s="298"/>
      <c r="AI17" s="283" t="str">
        <f t="shared" si="0"/>
        <v/>
      </c>
      <c r="AJ17" s="284" t="str">
        <f t="shared" si="0"/>
        <v/>
      </c>
      <c r="AK17" s="285" t="str">
        <f t="shared" si="0"/>
        <v/>
      </c>
      <c r="AL17" s="216" t="str">
        <f t="shared" si="1"/>
        <v/>
      </c>
      <c r="AM17" s="225" t="str">
        <f t="shared" si="2"/>
        <v/>
      </c>
      <c r="AN17" s="216" t="str">
        <f t="shared" si="3"/>
        <v/>
      </c>
      <c r="AO17" s="225" t="str">
        <f t="shared" si="4"/>
        <v/>
      </c>
      <c r="AP17" s="216" t="str">
        <f t="shared" si="5"/>
        <v/>
      </c>
      <c r="AQ17" s="228" t="str">
        <f t="shared" si="6"/>
        <v/>
      </c>
      <c r="AR17" s="338"/>
      <c r="AS17" s="341"/>
      <c r="AT17" s="341"/>
      <c r="AU17" s="360"/>
      <c r="AV17" s="363"/>
      <c r="AW17" s="341"/>
      <c r="AX17" s="341"/>
      <c r="AY17" s="341"/>
      <c r="AZ17" s="341"/>
      <c r="BA17" s="348"/>
      <c r="BB17" s="40"/>
    </row>
    <row r="18" spans="3:54" ht="9.9499999999999993" customHeight="1" thickBot="1" x14ac:dyDescent="0.2">
      <c r="C18" s="234"/>
      <c r="D18" s="339"/>
      <c r="E18" s="342"/>
      <c r="F18" s="342"/>
      <c r="G18" s="342"/>
      <c r="H18" s="342"/>
      <c r="I18" s="342"/>
      <c r="J18" s="342"/>
      <c r="K18" s="342"/>
      <c r="L18" s="342"/>
      <c r="M18" s="349"/>
      <c r="N18" s="6"/>
      <c r="O18" s="354"/>
      <c r="P18" s="354"/>
      <c r="Q18" s="354"/>
      <c r="R18" s="354"/>
      <c r="S18" s="354"/>
      <c r="T18" s="354"/>
      <c r="U18" s="354"/>
      <c r="V18" s="355"/>
      <c r="W18" s="7"/>
      <c r="X18" s="354"/>
      <c r="Y18" s="354"/>
      <c r="Z18" s="354"/>
      <c r="AA18" s="354"/>
      <c r="AB18" s="354"/>
      <c r="AC18" s="354"/>
      <c r="AD18" s="354"/>
      <c r="AE18" s="358"/>
      <c r="AF18" s="286"/>
      <c r="AG18" s="287"/>
      <c r="AH18" s="299"/>
      <c r="AI18" s="286" t="str">
        <f t="shared" si="0"/>
        <v/>
      </c>
      <c r="AJ18" s="287" t="str">
        <f t="shared" si="0"/>
        <v/>
      </c>
      <c r="AK18" s="288" t="str">
        <f t="shared" si="0"/>
        <v/>
      </c>
      <c r="AL18" s="217" t="str">
        <f t="shared" si="1"/>
        <v/>
      </c>
      <c r="AM18" s="226" t="str">
        <f t="shared" si="2"/>
        <v/>
      </c>
      <c r="AN18" s="217" t="str">
        <f t="shared" si="3"/>
        <v/>
      </c>
      <c r="AO18" s="226" t="str">
        <f t="shared" si="4"/>
        <v/>
      </c>
      <c r="AP18" s="217" t="str">
        <f t="shared" si="5"/>
        <v/>
      </c>
      <c r="AQ18" s="229" t="str">
        <f t="shared" si="6"/>
        <v/>
      </c>
      <c r="AR18" s="339"/>
      <c r="AS18" s="342"/>
      <c r="AT18" s="342"/>
      <c r="AU18" s="361"/>
      <c r="AV18" s="364"/>
      <c r="AW18" s="342"/>
      <c r="AX18" s="342"/>
      <c r="AY18" s="342"/>
      <c r="AZ18" s="342"/>
      <c r="BA18" s="349"/>
      <c r="BB18" s="43"/>
    </row>
    <row r="19" spans="3:54" ht="12.75" customHeight="1" x14ac:dyDescent="0.15">
      <c r="C19" s="234"/>
      <c r="D19" s="200" t="s">
        <v>37</v>
      </c>
      <c r="E19" s="201"/>
      <c r="F19" s="201"/>
      <c r="G19" s="201"/>
      <c r="H19" s="201"/>
      <c r="I19" s="201"/>
      <c r="J19" s="200" t="s">
        <v>97</v>
      </c>
      <c r="K19" s="201"/>
      <c r="L19" s="201"/>
      <c r="M19" s="201"/>
      <c r="N19" s="201"/>
      <c r="O19" s="201"/>
      <c r="P19" s="201"/>
      <c r="Q19" s="201"/>
      <c r="R19" s="202"/>
      <c r="S19" s="200" t="s">
        <v>36</v>
      </c>
      <c r="T19" s="201"/>
      <c r="U19" s="201"/>
      <c r="V19" s="201"/>
      <c r="W19" s="201"/>
      <c r="X19" s="201"/>
      <c r="Y19" s="202"/>
      <c r="Z19" s="44"/>
      <c r="AA19" s="45"/>
      <c r="AI19" s="46"/>
      <c r="AL19" s="46"/>
      <c r="AM19" s="46"/>
      <c r="AN19" s="46"/>
      <c r="AO19" s="46"/>
      <c r="AP19" s="253" t="s">
        <v>38</v>
      </c>
      <c r="AQ19" s="256" t="s">
        <v>86</v>
      </c>
      <c r="AR19" s="257"/>
      <c r="AS19" s="257"/>
      <c r="AT19" s="258"/>
      <c r="AU19" s="249" t="s">
        <v>87</v>
      </c>
      <c r="AV19" s="250"/>
      <c r="AW19" s="250"/>
      <c r="AX19" s="250"/>
      <c r="AY19" s="251"/>
      <c r="AZ19" s="250"/>
      <c r="BA19" s="252"/>
    </row>
    <row r="20" spans="3:54" ht="9.9499999999999993" customHeight="1" x14ac:dyDescent="0.15">
      <c r="C20" s="234"/>
      <c r="D20" s="308" t="s">
        <v>39</v>
      </c>
      <c r="E20" s="309"/>
      <c r="F20" s="311" t="s">
        <v>40</v>
      </c>
      <c r="G20" s="309"/>
      <c r="H20" s="277" t="s">
        <v>41</v>
      </c>
      <c r="I20" s="278"/>
      <c r="J20" s="281" t="str">
        <f>IF(入力!P31="","",IF((VALUE(TEXT(入力!P31,"yyyymmdd"))-20190501)&gt;=0,"令和",IF((VALUE(TEXT(入力!P31,"yyyymmdd"))-19890108)&gt;=0,"平成","昭和")))</f>
        <v/>
      </c>
      <c r="K20" s="218" t="str">
        <f t="shared" ref="J20:L24" si="7">IF($B20="","",IF((VALUE(TEXT($B20,"yyyymmdd"))-20190501)&gt;=0,"9 ： 令和",IF((VALUE(TEXT($B20,"yyyymmdd"))-19890108)&gt;=0,"7 ： 平成","5 ： 昭和")))</f>
        <v/>
      </c>
      <c r="L20" s="282" t="str">
        <f t="shared" si="7"/>
        <v/>
      </c>
      <c r="M20" s="215" t="str">
        <f>IF(入力!P31="","",IF((VALUE(TEXT(入力!P31,"yyyymmdd"))-20181001)&lt;0,"×",IF((VALUE(TEXT(入力!P31,"yyyymmdd")))&lt;20190501,LEFT(TEXT(入力!P31,"yyyymmdd")-19880000,1),IF((TEXT(入力!P31,"yyyymmdd")-20180000)&lt;100000,0,LEFT(TEXT(入力!P31,"yyyymmdd")-20180000,1)))))</f>
        <v/>
      </c>
      <c r="N20" s="224" t="str">
        <f>IF(入力!P31="","",IF((VALUE(TEXT(入力!P31,"yyyymmdd"))-20181001)&lt;0,"×",IF((VALUE(TEXT(入力!P31,"yyyymmdd")))&lt;20190501,MID(TEXT(入力!P31,"yyyymmdd")-19880000,2,1),IF((TEXT(入力!P31,"yyyymmdd")-20180000)&lt;100000,LEFT(TEXT(入力!P31,"yyyymmdd")-20180000,1),MID(TEXT(入力!P31,"yyyymmdd")-20180000,2,1)))))</f>
        <v/>
      </c>
      <c r="O20" s="215" t="str">
        <f>IF(入力!P31="","",IF((VALUE(TEXT(入力!P31,"yyyymmdd"))-20181001)&lt;0,"×",IF((VALUE(TEXT(入力!P31,"yyyymmdd")))&lt;20190501,MID(TEXT(入力!P31,"yyyymmdd")-19880000,3,1),IF((TEXT(入力!P31,"yyyymmdd")-20180000)&lt;100000,MID(TEXT(入力!P31,"yyyymmdd")-20180000,2,1),MID(TEXT(入力!P31,"yyyymmdd")-20180000,3,1)))))</f>
        <v/>
      </c>
      <c r="P20" s="224" t="str">
        <f>IF(入力!P31="","",IF((VALUE(TEXT(入力!P31,"yyyymmdd"))-20181001)&lt;0,"×",IF((VALUE(TEXT(入力!P31,"yyyymmdd")))&lt;20190501,MID(TEXT(入力!P31,"yyyymmdd")-19880000,4,1),IF((TEXT(入力!P31,"yyyymmdd")-20180000)&lt;100000,MID(TEXT(入力!P31,"yyyymmdd")-20180000,3,1),MID(TEXT(入力!P31,"yyyymmdd")-20180000,4,1)))))</f>
        <v/>
      </c>
      <c r="Q20" s="215" t="str">
        <f>IF(入力!P31="","",IF((VALUE(TEXT(入力!P31,"yyyymmdd"))-20181001)&lt;0,"×",IF((VALUE(TEXT(入力!P31,"yyyymmdd")))&lt;20190501,MID(TEXT(入力!P31,"yyyymmdd")-19880000,5,1),IF((TEXT(入力!P31,"yyyymmdd")-20180000)&lt;100000,MID(TEXT(入力!P31,"yyyymmdd")-20180000,4,1),MID(TEXT(入力!P31,"yyyymmdd")-20180000,5,1)))))</f>
        <v/>
      </c>
      <c r="R20" s="227" t="str">
        <f>IF(入力!P31="","",IF((VALUE(TEXT(入力!P31,"yyyymmdd"))-20181001)&lt;0,"×",IF((VALUE(TEXT(入力!P31,"yyyymmdd")))&lt;20190501,RIGHT(TEXT(入力!P31,"yyyymmdd")-19880000,1),RIGHT(TEXT(入力!P31,"yyyymmdd")-20180000,1))))</f>
        <v/>
      </c>
      <c r="S20" s="236" t="str">
        <f>IF(入力!Q31="","",LEFT(RIGHT(CONCATENATE(" ",入力!Q31),3),1))</f>
        <v/>
      </c>
      <c r="T20" s="239" t="str">
        <f>IF(入力!Q31="","",MID(RIGHT(CONCATENATE(" ",入力!Q31),3),2,1))</f>
        <v/>
      </c>
      <c r="U20" s="224" t="str">
        <f>IF(入力!Q31="","",RIGHT(RIGHT(CONCATENATE(" ",入力!Q31),3),1))</f>
        <v/>
      </c>
      <c r="V20" s="215">
        <v>0</v>
      </c>
      <c r="W20" s="239">
        <v>0</v>
      </c>
      <c r="X20" s="259">
        <v>0</v>
      </c>
      <c r="Y20" s="93"/>
      <c r="Z20" s="243"/>
      <c r="AA20" s="244"/>
      <c r="AB20" s="47"/>
      <c r="AC20" s="48"/>
      <c r="AD20" s="48"/>
      <c r="AE20" s="48"/>
      <c r="AF20" s="48"/>
      <c r="AG20" s="48"/>
      <c r="AH20" s="245"/>
      <c r="AI20" s="245"/>
      <c r="AJ20" s="48"/>
      <c r="AK20" s="48"/>
      <c r="AL20" s="262"/>
      <c r="AM20" s="262"/>
      <c r="AN20" s="47"/>
      <c r="AO20" s="47"/>
      <c r="AP20" s="254"/>
      <c r="AQ20" s="263"/>
      <c r="AR20" s="264"/>
      <c r="AS20" s="264"/>
      <c r="AT20" s="265"/>
      <c r="AU20" s="90"/>
      <c r="AV20" s="49"/>
      <c r="AW20" s="50"/>
      <c r="AX20" s="49"/>
      <c r="AY20" s="50"/>
      <c r="AZ20" s="49"/>
      <c r="BA20" s="51"/>
    </row>
    <row r="21" spans="3:54" ht="9.9499999999999993" customHeight="1" x14ac:dyDescent="0.15">
      <c r="C21" s="234"/>
      <c r="D21" s="243"/>
      <c r="E21" s="310"/>
      <c r="F21" s="312"/>
      <c r="G21" s="310"/>
      <c r="H21" s="279"/>
      <c r="I21" s="280"/>
      <c r="J21" s="283" t="str">
        <f t="shared" si="7"/>
        <v/>
      </c>
      <c r="K21" s="284" t="str">
        <f t="shared" si="7"/>
        <v/>
      </c>
      <c r="L21" s="285" t="str">
        <f t="shared" si="7"/>
        <v/>
      </c>
      <c r="M21" s="216" t="str">
        <f>IF($B21="","",IF((VALUE(TEXT($B21,"yyyymmdd"))-20181001)&lt;0,"×",IF((TEXT($B21,"yyyymmdd")-20180000)&lt;100000,0,LEFT(TEXT($B21,"yyyymmdd")-20180000,1))))</f>
        <v/>
      </c>
      <c r="N21" s="225" t="str">
        <f>IF($B21="","",IF((VALUE(TEXT($B21,"yyyymmdd"))-20181001)&lt;0,"×",IF((TEXT($B21,"yyyymmdd")-20180000)&lt;100000,LEFT(TEXT($B21,"yyyymmdd")-20180000,1),MID(TEXT($B21,"yyyymmdd")-20180000,2,1))))</f>
        <v/>
      </c>
      <c r="O21" s="216" t="str">
        <f>IF($B21="","",IF((VALUE(TEXT($B21,"yyyymmdd"))-20181001)&lt;0,"×",IF((TEXT($B21,"yyyymmdd")-20180000)&lt;100000,MID(TEXT($B21,"yyyymmdd")-20180000,2,1),MID(TEXT($B21,"yyyymmdd")-20180000,3,1))))</f>
        <v/>
      </c>
      <c r="P21" s="225" t="str">
        <f>IF($B21="","",IF((VALUE(TEXT($B21,"yyyymmdd"))-20181001)&lt;0,"×",IF((TEXT($B21,"yyyymmdd")-20180000)&lt;100000,MID(TEXT($B21,"yyyymmdd")-20180000,3,1),MID(TEXT($B21,"yyyymmdd")-20180000,4,1))))</f>
        <v/>
      </c>
      <c r="Q21" s="216" t="str">
        <f>IF($B21="","",IF((VALUE(TEXT($B21,"yyyymmdd"))-20181001)&lt;0,"×",IF((TEXT($B21,"yyyymmdd")-20180000)&lt;100000,MID(TEXT($B21,"yyyymmdd")-20180000,4,1),MID(TEXT($B21,"yyyymmdd")-20180000,5,1))))</f>
        <v/>
      </c>
      <c r="R21" s="228"/>
      <c r="S21" s="237"/>
      <c r="T21" s="240"/>
      <c r="U21" s="225"/>
      <c r="V21" s="216"/>
      <c r="W21" s="240"/>
      <c r="X21" s="260"/>
      <c r="Y21" s="94"/>
      <c r="Z21" s="243"/>
      <c r="AA21" s="244"/>
      <c r="AB21" s="48"/>
      <c r="AC21" s="48"/>
      <c r="AD21" s="48"/>
      <c r="AE21" s="48"/>
      <c r="AF21" s="48"/>
      <c r="AG21" s="48"/>
      <c r="AH21" s="48"/>
      <c r="AI21" s="47"/>
      <c r="AJ21" s="48"/>
      <c r="AK21" s="48"/>
      <c r="AL21" s="262"/>
      <c r="AM21" s="262"/>
      <c r="AN21" s="47"/>
      <c r="AO21" s="47"/>
      <c r="AP21" s="254"/>
      <c r="AQ21" s="266"/>
      <c r="AR21" s="267"/>
      <c r="AS21" s="267"/>
      <c r="AT21" s="268"/>
      <c r="AU21" s="91"/>
      <c r="AV21" s="52"/>
      <c r="AW21" s="53"/>
      <c r="AX21" s="52"/>
      <c r="AY21" s="53"/>
      <c r="AZ21" s="52"/>
      <c r="BA21" s="54"/>
    </row>
    <row r="22" spans="3:54" ht="9.9499999999999993" customHeight="1" x14ac:dyDescent="0.15">
      <c r="C22" s="234"/>
      <c r="D22" s="243"/>
      <c r="E22" s="310"/>
      <c r="F22" s="312"/>
      <c r="G22" s="310"/>
      <c r="H22" s="279"/>
      <c r="I22" s="280"/>
      <c r="J22" s="283" t="str">
        <f t="shared" si="7"/>
        <v/>
      </c>
      <c r="K22" s="284" t="str">
        <f t="shared" si="7"/>
        <v/>
      </c>
      <c r="L22" s="285" t="str">
        <f t="shared" si="7"/>
        <v/>
      </c>
      <c r="M22" s="216" t="str">
        <f>IF($B22="","",IF((VALUE(TEXT($B22,"yyyymmdd"))-20181001)&lt;0,"×",IF((TEXT($B22,"yyyymmdd")-20180000)&lt;100000,0,LEFT(TEXT($B22,"yyyymmdd")-20180000,1))))</f>
        <v/>
      </c>
      <c r="N22" s="225" t="str">
        <f>IF($B22="","",IF((VALUE(TEXT($B22,"yyyymmdd"))-20181001)&lt;0,"×",IF((TEXT($B22,"yyyymmdd")-20180000)&lt;100000,LEFT(TEXT($B22,"yyyymmdd")-20180000,1),MID(TEXT($B22,"yyyymmdd")-20180000,2,1))))</f>
        <v/>
      </c>
      <c r="O22" s="216" t="str">
        <f>IF($B22="","",IF((VALUE(TEXT($B22,"yyyymmdd"))-20181001)&lt;0,"×",IF((TEXT($B22,"yyyymmdd")-20180000)&lt;100000,MID(TEXT($B22,"yyyymmdd")-20180000,2,1),MID(TEXT($B22,"yyyymmdd")-20180000,3,1))))</f>
        <v/>
      </c>
      <c r="P22" s="225" t="str">
        <f>IF($B22="","",IF((VALUE(TEXT($B22,"yyyymmdd"))-20181001)&lt;0,"×",IF((TEXT($B22,"yyyymmdd")-20180000)&lt;100000,MID(TEXT($B22,"yyyymmdd")-20180000,3,1),MID(TEXT($B22,"yyyymmdd")-20180000,4,1))))</f>
        <v/>
      </c>
      <c r="Q22" s="216" t="str">
        <f>IF($B22="","",IF((VALUE(TEXT($B22,"yyyymmdd"))-20181001)&lt;0,"×",IF((TEXT($B22,"yyyymmdd")-20180000)&lt;100000,MID(TEXT($B22,"yyyymmdd")-20180000,4,1),MID(TEXT($B22,"yyyymmdd")-20180000,5,1))))</f>
        <v/>
      </c>
      <c r="R22" s="228"/>
      <c r="S22" s="237"/>
      <c r="T22" s="240"/>
      <c r="U22" s="225"/>
      <c r="V22" s="216"/>
      <c r="W22" s="240"/>
      <c r="X22" s="260"/>
      <c r="Y22" s="94"/>
      <c r="Z22" s="243"/>
      <c r="AA22" s="244"/>
      <c r="AB22" s="48"/>
      <c r="AC22" s="48"/>
      <c r="AD22" s="48"/>
      <c r="AE22" s="48"/>
      <c r="AF22" s="48"/>
      <c r="AG22" s="48"/>
      <c r="AH22" s="48"/>
      <c r="AI22" s="47"/>
      <c r="AJ22" s="48"/>
      <c r="AK22" s="48"/>
      <c r="AL22" s="47"/>
      <c r="AM22" s="47"/>
      <c r="AN22" s="47"/>
      <c r="AO22" s="47"/>
      <c r="AP22" s="254"/>
      <c r="AQ22" s="266"/>
      <c r="AR22" s="267"/>
      <c r="AS22" s="267"/>
      <c r="AT22" s="268"/>
      <c r="AU22" s="91"/>
      <c r="AV22" s="52"/>
      <c r="AW22" s="53"/>
      <c r="AX22" s="52"/>
      <c r="AY22" s="53"/>
      <c r="AZ22" s="52"/>
      <c r="BA22" s="54"/>
    </row>
    <row r="23" spans="3:54" ht="9.9499999999999993" customHeight="1" x14ac:dyDescent="0.15">
      <c r="C23" s="234"/>
      <c r="D23" s="300" t="s">
        <v>82</v>
      </c>
      <c r="E23" s="301"/>
      <c r="F23" s="304" t="s">
        <v>83</v>
      </c>
      <c r="G23" s="301"/>
      <c r="H23" s="304" t="s">
        <v>84</v>
      </c>
      <c r="I23" s="306"/>
      <c r="J23" s="283" t="str">
        <f t="shared" si="7"/>
        <v/>
      </c>
      <c r="K23" s="284" t="str">
        <f t="shared" si="7"/>
        <v/>
      </c>
      <c r="L23" s="285" t="str">
        <f t="shared" si="7"/>
        <v/>
      </c>
      <c r="M23" s="216" t="str">
        <f>IF($B23="","",IF((VALUE(TEXT($B23,"yyyymmdd"))-20181001)&lt;0,"×",IF((TEXT($B23,"yyyymmdd")-20180000)&lt;100000,0,LEFT(TEXT($B23,"yyyymmdd")-20180000,1))))</f>
        <v/>
      </c>
      <c r="N23" s="225" t="str">
        <f>IF($B23="","",IF((VALUE(TEXT($B23,"yyyymmdd"))-20181001)&lt;0,"×",IF((TEXT($B23,"yyyymmdd")-20180000)&lt;100000,LEFT(TEXT($B23,"yyyymmdd")-20180000,1),MID(TEXT($B23,"yyyymmdd")-20180000,2,1))))</f>
        <v/>
      </c>
      <c r="O23" s="216" t="str">
        <f>IF($B23="","",IF((VALUE(TEXT($B23,"yyyymmdd"))-20181001)&lt;0,"×",IF((TEXT($B23,"yyyymmdd")-20180000)&lt;100000,MID(TEXT($B23,"yyyymmdd")-20180000,2,1),MID(TEXT($B23,"yyyymmdd")-20180000,3,1))))</f>
        <v/>
      </c>
      <c r="P23" s="225" t="str">
        <f>IF($B23="","",IF((VALUE(TEXT($B23,"yyyymmdd"))-20181001)&lt;0,"×",IF((TEXT($B23,"yyyymmdd")-20180000)&lt;100000,MID(TEXT($B23,"yyyymmdd")-20180000,3,1),MID(TEXT($B23,"yyyymmdd")-20180000,4,1))))</f>
        <v/>
      </c>
      <c r="Q23" s="216" t="str">
        <f>IF($B23="","",IF((VALUE(TEXT($B23,"yyyymmdd"))-20181001)&lt;0,"×",IF((TEXT($B23,"yyyymmdd")-20180000)&lt;100000,MID(TEXT($B23,"yyyymmdd")-20180000,4,1),MID(TEXT($B23,"yyyymmdd")-20180000,5,1))))</f>
        <v/>
      </c>
      <c r="R23" s="228"/>
      <c r="S23" s="237"/>
      <c r="T23" s="240"/>
      <c r="U23" s="225"/>
      <c r="V23" s="216"/>
      <c r="W23" s="240"/>
      <c r="X23" s="260"/>
      <c r="Y23" s="272" t="s">
        <v>42</v>
      </c>
      <c r="Z23" s="246"/>
      <c r="AA23" s="247"/>
      <c r="AB23" s="48"/>
      <c r="AC23" s="48"/>
      <c r="AD23" s="48"/>
      <c r="AE23" s="48"/>
      <c r="AF23" s="48"/>
      <c r="AG23" s="48"/>
      <c r="AH23" s="55"/>
      <c r="AI23" s="55"/>
      <c r="AJ23" s="48"/>
      <c r="AK23" s="48"/>
      <c r="AL23" s="55"/>
      <c r="AM23" s="55"/>
      <c r="AN23" s="55"/>
      <c r="AO23" s="55"/>
      <c r="AP23" s="254"/>
      <c r="AQ23" s="266"/>
      <c r="AR23" s="267"/>
      <c r="AS23" s="267"/>
      <c r="AT23" s="268"/>
      <c r="AU23" s="56"/>
      <c r="AV23" s="57"/>
      <c r="AW23" s="58"/>
      <c r="AX23" s="57"/>
      <c r="AY23" s="58"/>
      <c r="AZ23" s="57"/>
      <c r="BA23" s="54"/>
    </row>
    <row r="24" spans="3:54" ht="9.9499999999999993" customHeight="1" thickBot="1" x14ac:dyDescent="0.2">
      <c r="C24" s="235"/>
      <c r="D24" s="302"/>
      <c r="E24" s="303"/>
      <c r="F24" s="305"/>
      <c r="G24" s="303"/>
      <c r="H24" s="305"/>
      <c r="I24" s="307"/>
      <c r="J24" s="286" t="str">
        <f t="shared" si="7"/>
        <v/>
      </c>
      <c r="K24" s="287" t="str">
        <f t="shared" si="7"/>
        <v/>
      </c>
      <c r="L24" s="288" t="str">
        <f t="shared" si="7"/>
        <v/>
      </c>
      <c r="M24" s="217" t="str">
        <f>IF($B24="","",IF((VALUE(TEXT($B24,"yyyymmdd"))-20181001)&lt;0,"×",IF((TEXT($B24,"yyyymmdd")-20180000)&lt;100000,0,LEFT(TEXT($B24,"yyyymmdd")-20180000,1))))</f>
        <v/>
      </c>
      <c r="N24" s="226" t="str">
        <f>IF($B24="","",IF((VALUE(TEXT($B24,"yyyymmdd"))-20181001)&lt;0,"×",IF((TEXT($B24,"yyyymmdd")-20180000)&lt;100000,LEFT(TEXT($B24,"yyyymmdd")-20180000,1),MID(TEXT($B24,"yyyymmdd")-20180000,2,1))))</f>
        <v/>
      </c>
      <c r="O24" s="217" t="str">
        <f>IF($B24="","",IF((VALUE(TEXT($B24,"yyyymmdd"))-20181001)&lt;0,"×",IF((TEXT($B24,"yyyymmdd")-20180000)&lt;100000,MID(TEXT($B24,"yyyymmdd")-20180000,2,1),MID(TEXT($B24,"yyyymmdd")-20180000,3,1))))</f>
        <v/>
      </c>
      <c r="P24" s="226" t="str">
        <f>IF($B24="","",IF((VALUE(TEXT($B24,"yyyymmdd"))-20181001)&lt;0,"×",IF((TEXT($B24,"yyyymmdd")-20180000)&lt;100000,MID(TEXT($B24,"yyyymmdd")-20180000,3,1),MID(TEXT($B24,"yyyymmdd")-20180000,4,1))))</f>
        <v/>
      </c>
      <c r="Q24" s="217" t="str">
        <f>IF($B24="","",IF((VALUE(TEXT($B24,"yyyymmdd"))-20181001)&lt;0,"×",IF((TEXT($B24,"yyyymmdd")-20180000)&lt;100000,MID(TEXT($B24,"yyyymmdd")-20180000,4,1),MID(TEXT($B24,"yyyymmdd")-20180000,5,1))))</f>
        <v/>
      </c>
      <c r="R24" s="229"/>
      <c r="S24" s="238"/>
      <c r="T24" s="241"/>
      <c r="U24" s="226"/>
      <c r="V24" s="217"/>
      <c r="W24" s="241"/>
      <c r="X24" s="261"/>
      <c r="Y24" s="273"/>
      <c r="Z24" s="248"/>
      <c r="AA24" s="247"/>
      <c r="AB24" s="48"/>
      <c r="AC24" s="48"/>
      <c r="AD24" s="48"/>
      <c r="AE24" s="48"/>
      <c r="AF24" s="48"/>
      <c r="AG24" s="48"/>
      <c r="AH24" s="55"/>
      <c r="AI24" s="55"/>
      <c r="AJ24" s="48"/>
      <c r="AK24" s="48"/>
      <c r="AL24" s="55"/>
      <c r="AM24" s="55"/>
      <c r="AN24" s="55"/>
      <c r="AO24" s="55"/>
      <c r="AP24" s="255"/>
      <c r="AQ24" s="269"/>
      <c r="AR24" s="270"/>
      <c r="AS24" s="270"/>
      <c r="AT24" s="271"/>
      <c r="AU24" s="59"/>
      <c r="AV24" s="60"/>
      <c r="AW24" s="61"/>
      <c r="AX24" s="60"/>
      <c r="AY24" s="61"/>
      <c r="AZ24" s="60"/>
      <c r="BA24" s="62"/>
    </row>
    <row r="25" spans="3:54" ht="5.0999999999999996" customHeight="1" thickBot="1" x14ac:dyDescent="0.2">
      <c r="C25" s="63"/>
      <c r="D25" s="64"/>
      <c r="E25" s="64"/>
      <c r="F25" s="64"/>
      <c r="G25" s="65"/>
      <c r="H25" s="66"/>
      <c r="I25" s="67"/>
      <c r="J25" s="67"/>
      <c r="K25" s="68"/>
      <c r="L25" s="68"/>
      <c r="M25" s="65"/>
      <c r="N25" s="65"/>
      <c r="O25" s="65"/>
      <c r="P25" s="65"/>
      <c r="Q25" s="65"/>
      <c r="R25" s="65"/>
      <c r="S25" s="69"/>
      <c r="T25" s="70"/>
      <c r="U25" s="70"/>
      <c r="V25" s="70"/>
      <c r="W25" s="70"/>
      <c r="X25" s="70"/>
      <c r="Y25" s="70"/>
      <c r="Z25" s="70"/>
      <c r="AA25" s="70"/>
      <c r="AB25" s="71"/>
      <c r="AC25" s="71"/>
      <c r="AD25" s="71"/>
      <c r="AE25" s="71"/>
      <c r="AF25" s="71"/>
      <c r="AG25" s="71"/>
      <c r="AH25" s="72"/>
      <c r="AI25" s="72"/>
      <c r="AJ25" s="72"/>
      <c r="AK25" s="72"/>
      <c r="AL25" s="72"/>
      <c r="AM25" s="72"/>
      <c r="AN25" s="73"/>
      <c r="AO25" s="74"/>
      <c r="AP25" s="74"/>
      <c r="AQ25" s="74"/>
      <c r="AR25" s="74"/>
      <c r="AS25" s="74"/>
      <c r="AT25" s="74"/>
      <c r="AU25" s="72"/>
      <c r="AV25" s="75"/>
      <c r="AW25" s="75"/>
      <c r="AX25" s="75"/>
      <c r="AY25" s="75"/>
      <c r="AZ25" s="75"/>
      <c r="BA25" s="75"/>
    </row>
    <row r="26" spans="3:54" ht="12.75" customHeight="1" x14ac:dyDescent="0.15">
      <c r="C26" s="32" t="s">
        <v>85</v>
      </c>
      <c r="D26" s="230" t="s">
        <v>28</v>
      </c>
      <c r="E26" s="231"/>
      <c r="F26" s="231"/>
      <c r="G26" s="231"/>
      <c r="H26" s="231"/>
      <c r="I26" s="231"/>
      <c r="J26" s="231"/>
      <c r="K26" s="231"/>
      <c r="L26" s="231"/>
      <c r="M26" s="232"/>
      <c r="N26" s="200" t="s">
        <v>29</v>
      </c>
      <c r="O26" s="201"/>
      <c r="P26" s="201"/>
      <c r="Q26" s="201"/>
      <c r="R26" s="201"/>
      <c r="S26" s="201"/>
      <c r="T26" s="201"/>
      <c r="U26" s="201"/>
      <c r="V26" s="201"/>
      <c r="W26" s="201"/>
      <c r="X26" s="201"/>
      <c r="Y26" s="201"/>
      <c r="Z26" s="201"/>
      <c r="AA26" s="201"/>
      <c r="AB26" s="201"/>
      <c r="AC26" s="201"/>
      <c r="AD26" s="201"/>
      <c r="AE26" s="202"/>
      <c r="AF26" s="313" t="s">
        <v>31</v>
      </c>
      <c r="AG26" s="314"/>
      <c r="AH26" s="315"/>
      <c r="AI26" s="200" t="s">
        <v>30</v>
      </c>
      <c r="AJ26" s="201"/>
      <c r="AK26" s="201"/>
      <c r="AL26" s="201"/>
      <c r="AM26" s="201"/>
      <c r="AN26" s="201"/>
      <c r="AO26" s="201"/>
      <c r="AP26" s="201"/>
      <c r="AQ26" s="202"/>
      <c r="AR26" s="230" t="s">
        <v>32</v>
      </c>
      <c r="AS26" s="231"/>
      <c r="AT26" s="231"/>
      <c r="AU26" s="231"/>
      <c r="AV26" s="231"/>
      <c r="AW26" s="231"/>
      <c r="AX26" s="231"/>
      <c r="AY26" s="231"/>
      <c r="AZ26" s="231"/>
      <c r="BA26" s="232"/>
      <c r="BB26" s="33"/>
    </row>
    <row r="27" spans="3:54" ht="9.9499999999999993" customHeight="1" x14ac:dyDescent="0.15">
      <c r="C27" s="233">
        <v>18</v>
      </c>
      <c r="D27" s="337" t="str">
        <f>IF(入力!$E32="","",LEFT(RIGHT(CONCATENATE("          ",入力!$E32),10),1))</f>
        <v/>
      </c>
      <c r="E27" s="340" t="str">
        <f>IF(入力!$E32="","",MID(RIGHT(CONCATENATE("          ",入力!$E32),10),2,1))</f>
        <v/>
      </c>
      <c r="F27" s="340" t="str">
        <f>IF(入力!$E32="","",MID(RIGHT(CONCATENATE("          ",入力!$E32),10),3,1))</f>
        <v/>
      </c>
      <c r="G27" s="340" t="str">
        <f>IF(入力!$E32="","",MID(RIGHT(CONCATENATE("          ",入力!$E32),10),4,1))</f>
        <v/>
      </c>
      <c r="H27" s="340" t="str">
        <f>IF(入力!$E32="","",MID(RIGHT(CONCATENATE("          ",入力!$E32),10),5,1))</f>
        <v/>
      </c>
      <c r="I27" s="340" t="str">
        <f>IF(入力!$E32="","",MID(RIGHT(CONCATENATE("          ",入力!$E32),10),6,1))</f>
        <v/>
      </c>
      <c r="J27" s="340" t="str">
        <f>IF(入力!$E32="","",MID(RIGHT(CONCATENATE("          ",入力!$E32),10),7,1))</f>
        <v/>
      </c>
      <c r="K27" s="340" t="str">
        <f>IF(入力!$E32="","",MID(RIGHT(CONCATENATE("          ",入力!$E32),10),8,1))</f>
        <v/>
      </c>
      <c r="L27" s="340" t="str">
        <f>IF(入力!$E32="","",MID(RIGHT(CONCATENATE("          ",入力!$E32),10),9,1))</f>
        <v/>
      </c>
      <c r="M27" s="347" t="str">
        <f>IF(入力!$E32="","",RIGHT(RIGHT(CONCATENATE("          ",入力!$E32),10),1))</f>
        <v/>
      </c>
      <c r="N27" s="1" t="s">
        <v>33</v>
      </c>
      <c r="O27" s="343" t="str">
        <f>IF(入力!$H32="","",入力!$H32)</f>
        <v/>
      </c>
      <c r="P27" s="343"/>
      <c r="Q27" s="343"/>
      <c r="R27" s="343"/>
      <c r="S27" s="343"/>
      <c r="T27" s="343"/>
      <c r="U27" s="343"/>
      <c r="V27" s="365"/>
      <c r="W27" s="2"/>
      <c r="X27" s="343" t="str">
        <f>IF(入力!$I32="","",入力!$I32)</f>
        <v/>
      </c>
      <c r="Y27" s="343"/>
      <c r="Z27" s="343"/>
      <c r="AA27" s="343"/>
      <c r="AB27" s="343"/>
      <c r="AC27" s="343"/>
      <c r="AD27" s="343"/>
      <c r="AE27" s="344"/>
      <c r="AF27" s="281" t="str">
        <f>IF(入力!J32="","",IF(入力!J32="男","5 ：男",IF(入力!J32="女","6 ：女","error")))</f>
        <v/>
      </c>
      <c r="AG27" s="218"/>
      <c r="AH27" s="222"/>
      <c r="AI27" s="281" t="str">
        <f>IF(入力!K32="","",IF((VALUE(TEXT(入力!K32,"yyyymmdd"))-20190501)&gt;=0,"令和",IF((VALUE(TEXT(入力!K32,"yyyymmdd"))-19890108)&gt;=0,"平成","昭和")))</f>
        <v/>
      </c>
      <c r="AJ27" s="218" t="str">
        <f t="shared" ref="AI27:AK32" si="8">IF($B27="","",IF((VALUE(TEXT($B27,"yyyymmdd"))-20190501)&gt;=0,"9 ： 令和",IF((VALUE(TEXT($B27,"yyyymmdd"))-19890108)&gt;=0,"7 ： 平成","5 ： 昭和")))</f>
        <v/>
      </c>
      <c r="AK27" s="282" t="str">
        <f t="shared" si="8"/>
        <v/>
      </c>
      <c r="AL27" s="215" t="str">
        <f>IF(入力!K32="","",IF((VALUE(TEXT(入力!K32,"yyyymmdd"))-20190501)&lt;0,LEFT(IF((VALUE(TEXT(入力!K32,"yyyymmdd"))-19890108)&gt;=0,RIGHT(CONCATENATE("0",TEXT(入力!K32,"yyyymmdd")-19880000),6),TEXT(入力!K32,"yyyymmdd")-19250000),1),IF((TEXT(入力!K32,"yyyymmdd")-20180000)&lt;100000,0,LEFT(TEXT(入力!K32,"yyyymmdd")-20180000,1))))</f>
        <v/>
      </c>
      <c r="AM27" s="224" t="str">
        <f>IF(入力!K32="","",IF((VALUE(TEXT(入力!K32,"yyyymmdd"))-20190501)&lt;0,MID(IF((VALUE(TEXT(入力!K32,"yyyymmdd"))-19890108)&gt;=0,RIGHT(CONCATENATE("0",TEXT(入力!K32,"yyyymmdd")-19880000),6),TEXT(入力!K32,"yyyymmdd")-19250000),2,1),IF((TEXT(入力!K32,"yyyymmdd")-20180000)&lt;100000,LEFT(TEXT(入力!K32,"yyyymmdd")-20180000,1),MID(TEXT(入力!K32,"yyyymmdd")-20180000,2,1))))</f>
        <v/>
      </c>
      <c r="AN27" s="215" t="str">
        <f>IF(入力!K32="","",IF((VALUE(TEXT(入力!K32,"yyyymmdd"))-20190501)&lt;0,MID(IF((VALUE(TEXT(入力!K32,"yyyymmdd"))-19890108)&gt;=0,RIGHT(CONCATENATE("0",TEXT(入力!K32,"yyyymmdd")-19880000),6),TEXT(入力!K32,"yyyymmdd")-19250000),3,1),IF((TEXT(入力!K32,"yyyymmdd")-20180000)&lt;100000,MID(TEXT(入力!K32,"yyyymmdd")-20180000,2,1),MID(TEXT(入力!K32,"yyyymmdd")-20180000,3,1))))</f>
        <v/>
      </c>
      <c r="AO27" s="224" t="str">
        <f>IF(入力!K32="","",IF((VALUE(TEXT(入力!K32,"yyyymmdd"))-20190501)&lt;0,MID(IF((VALUE(TEXT(入力!K32,"yyyymmdd"))-19890108)&gt;=0,RIGHT(CONCATENATE("0",TEXT(入力!K32,"yyyymmdd")-19880000),6),TEXT(入力!K32,"yyyymmdd")-19250000),4,1),IF((TEXT(入力!K32,"yyyymmdd")-20180000)&lt;100000,MID(TEXT(入力!K32,"yyyymmdd")-20180000,3,1),MID(TEXT(入力!K32,"yyyymmdd")-20180000,4,1))))</f>
        <v/>
      </c>
      <c r="AP27" s="215" t="str">
        <f>IF(入力!K32="","",IF((VALUE(TEXT(入力!K32,"yyyymmdd"))-20190501)&lt;0,MID(IF((VALUE(TEXT(入力!K32,"yyyymmdd"))-19890108)&gt;=0,RIGHT(CONCATENATE("0",TEXT(入力!K32,"yyyymmdd")-19880000),6),TEXT(入力!K32,"yyyymmdd")-19250000),5,1),IF((TEXT(入力!K32,"yyyymmdd")-20180000)&lt;100000,MID(TEXT(入力!K32,"yyyymmdd")-20180000,4,1),MID(TEXT(入力!K32,"yyyymmdd")-20180000,5,1))))</f>
        <v/>
      </c>
      <c r="AQ27" s="227" t="str">
        <f>IF(入力!K32="","",IF((VALUE(TEXT(入力!K32,"yyyymmdd"))-20190501)&lt;0,RIGHT(IF((VALUE(TEXT(入力!K32,"yyyymmdd"))-19890108)&gt;=0,RIGHT(CONCATENATE("0",TEXT(入力!K32,"yyyymmdd")-19880000),6),TEXT(入力!K32,"yyyymmdd")-19250000),1),RIGHT(TEXT(入力!K32,"yyyymmdd")-20180000,1)))</f>
        <v/>
      </c>
      <c r="AR27" s="337" t="str">
        <f>IF(入力!$L32="","",LEFT(入力!$L32,1))</f>
        <v/>
      </c>
      <c r="AS27" s="340" t="str">
        <f>IF(入力!$L32="","",MID(入力!$L32,2,1))</f>
        <v/>
      </c>
      <c r="AT27" s="340" t="str">
        <f>IF(入力!$L32="","",MID(入力!$L32,3,1))</f>
        <v/>
      </c>
      <c r="AU27" s="359" t="str">
        <f>IF(入力!$L32="","",RIGHT(入力!$L32,1))</f>
        <v/>
      </c>
      <c r="AV27" s="362" t="str">
        <f>IF(入力!$N32="","",LEFT(入力!$N32,1))</f>
        <v/>
      </c>
      <c r="AW27" s="340" t="str">
        <f>IF(入力!$N32="","",MID(入力!$N32,2,1))</f>
        <v/>
      </c>
      <c r="AX27" s="340" t="str">
        <f>IF(入力!$N32="","",MID(入力!$N32,3,1))</f>
        <v/>
      </c>
      <c r="AY27" s="340" t="str">
        <f>IF(入力!$N32="","",MID(入力!$N32,4,1))</f>
        <v/>
      </c>
      <c r="AZ27" s="340" t="str">
        <f>IF(入力!$N32="","",MID(入力!$N32,5,1))</f>
        <v/>
      </c>
      <c r="BA27" s="347" t="str">
        <f>IF(入力!$N32="","",RIGHT(入力!$N32,1))</f>
        <v/>
      </c>
      <c r="BB27" s="36"/>
    </row>
    <row r="28" spans="3:54" ht="9.9499999999999993" customHeight="1" x14ac:dyDescent="0.15">
      <c r="C28" s="234"/>
      <c r="D28" s="338"/>
      <c r="E28" s="341"/>
      <c r="F28" s="341"/>
      <c r="G28" s="341"/>
      <c r="H28" s="341"/>
      <c r="I28" s="341"/>
      <c r="J28" s="341"/>
      <c r="K28" s="341"/>
      <c r="L28" s="341"/>
      <c r="M28" s="348"/>
      <c r="N28" s="3"/>
      <c r="O28" s="345"/>
      <c r="P28" s="345"/>
      <c r="Q28" s="345"/>
      <c r="R28" s="345"/>
      <c r="S28" s="345"/>
      <c r="T28" s="345"/>
      <c r="U28" s="345"/>
      <c r="V28" s="366"/>
      <c r="W28" s="4"/>
      <c r="X28" s="345"/>
      <c r="Y28" s="345"/>
      <c r="Z28" s="345"/>
      <c r="AA28" s="345"/>
      <c r="AB28" s="345"/>
      <c r="AC28" s="345"/>
      <c r="AD28" s="345"/>
      <c r="AE28" s="346"/>
      <c r="AF28" s="283"/>
      <c r="AG28" s="284"/>
      <c r="AH28" s="298"/>
      <c r="AI28" s="283" t="str">
        <f t="shared" si="8"/>
        <v/>
      </c>
      <c r="AJ28" s="284" t="str">
        <f t="shared" si="8"/>
        <v/>
      </c>
      <c r="AK28" s="285" t="str">
        <f t="shared" si="8"/>
        <v/>
      </c>
      <c r="AL28" s="216" t="str">
        <f t="shared" ref="AL28:AL32" si="9">IF($B28="","",IF((VALUE(TEXT(AK28,"yyyymmdd"))-20190501)&lt;0,LEFT(IF((VALUE(TEXT(AK28,"yyyymmdd"))-19890108)&gt;=0,RIGHT(CONCATENATE("0",TEXT($B28,"yyyymmdd")-19880000),6),TEXT($B28,"yyyymmdd")-19250000),1),IF((TEXT($B28,"yyyymmdd")-20180000)&lt;100000,0,LEFT(TEXT($B28,"yyyymmdd")-20180000,1))))</f>
        <v/>
      </c>
      <c r="AM28" s="225" t="str">
        <f t="shared" ref="AM28:AM32" si="10">IF($B28="","",IF((VALUE(TEXT(AK28,"yyyymmdd"))-20190501)&lt;0,MID(IF((VALUE(TEXT($B28,"yyyymmdd"))-19890108)&gt;=0,RIGHT(CONCATENATE("0",TEXT($B28,"yyyymmdd")-19880000),6),TEXT($B28,"yyyymmdd")-19250000),2,1),IF((TEXT($B28,"yyyymmdd")-20180000)&lt;100000,LEFT(TEXT($B28,"yyyymmdd")-20180000,1),MID(TEXT($B28,"yyyymmdd")-20180000,2,1))))</f>
        <v/>
      </c>
      <c r="AN28" s="216" t="str">
        <f t="shared" ref="AN28:AN32" si="11">IF($B28="","",IF((VALUE(TEXT(AK28,"yyyymmdd"))-20190501)&lt;0,MID(IF((VALUE(TEXT($B28,"yyyymmdd"))-19890108)&gt;=0,RIGHT(CONCATENATE("0",TEXT($B28,"yyyymmdd")-19880000),6),TEXT($B28,"yyyymmdd")-19250000),3,1),IF((TEXT($B28,"yyyymmdd")-20180000)&lt;100000,MID(TEXT($B28,"yyyymmdd")-20180000,2,1),MID(TEXT($B28,"yyyymmdd")-20180000,3,1))))</f>
        <v/>
      </c>
      <c r="AO28" s="225" t="str">
        <f t="shared" ref="AO28:AO32" si="12">IF($B28="","",IF((VALUE(TEXT(AK28,"yyyymmdd"))-20190501)&lt;0,MID(IF((VALUE(TEXT($B28,"yyyymmdd"))-19890108)&gt;=0,RIGHT(CONCATENATE("0",TEXT($B28,"yyyymmdd")-19880000),6),TEXT($B28,"yyyymmdd")-19250000),4,1),IF((TEXT($B28,"yyyymmdd")-20180000)&lt;100000,MID(TEXT($B28,"yyyymmdd")-20180000,3,1),MID(TEXT($B28,"yyyymmdd")-20180000,4,1))))</f>
        <v/>
      </c>
      <c r="AP28" s="216" t="str">
        <f t="shared" ref="AP28:AP32" si="13">IF($B28="","",IF((VALUE(TEXT(AK28,"yyyymmdd"))-20190501)&lt;0,MID(IF((VALUE(TEXT($B28,"yyyymmdd"))-19890108)&gt;=0,RIGHT(CONCATENATE("0",TEXT($B28,"yyyymmdd")-19880000),6),TEXT($B28,"yyyymmdd")-19250000),5,1),IF((TEXT($B28,"yyyymmdd")-20180000)&lt;100000,MID(TEXT($B28,"yyyymmdd")-20180000,4,1),MID(TEXT($B28,"yyyymmdd")-20180000,5,1))))</f>
        <v/>
      </c>
      <c r="AQ28" s="228" t="str">
        <f t="shared" ref="AQ28:AQ32" si="14">IF($B28="","",IF((VALUE(TEXT(AK28,"yyyymmdd"))-20190501)&lt;0,RIGHT(IF((VALUE(TEXT($B28,"yyyymmdd"))-19890108)&gt;=0,RIGHT(CONCATENATE("0",TEXT($B28,"yyyymmdd")-19880000),6),TEXT($B28,"yyyymmdd")-19250000),1),RIGHT(TEXT($B28,"yyyymmdd")-20180000,1)))</f>
        <v/>
      </c>
      <c r="AR28" s="338"/>
      <c r="AS28" s="341"/>
      <c r="AT28" s="341"/>
      <c r="AU28" s="360"/>
      <c r="AV28" s="363"/>
      <c r="AW28" s="341"/>
      <c r="AX28" s="341"/>
      <c r="AY28" s="341"/>
      <c r="AZ28" s="341"/>
      <c r="BA28" s="348"/>
      <c r="BB28" s="36"/>
    </row>
    <row r="29" spans="3:54" ht="9.9499999999999993" customHeight="1" x14ac:dyDescent="0.15">
      <c r="C29" s="234"/>
      <c r="D29" s="338"/>
      <c r="E29" s="341"/>
      <c r="F29" s="341"/>
      <c r="G29" s="341"/>
      <c r="H29" s="341"/>
      <c r="I29" s="341"/>
      <c r="J29" s="341"/>
      <c r="K29" s="341"/>
      <c r="L29" s="341"/>
      <c r="M29" s="348"/>
      <c r="N29" s="1" t="s">
        <v>34</v>
      </c>
      <c r="O29" s="350" t="str">
        <f>IF(入力!$F32="","",入力!$F32)</f>
        <v/>
      </c>
      <c r="P29" s="350"/>
      <c r="Q29" s="350"/>
      <c r="R29" s="350"/>
      <c r="S29" s="350"/>
      <c r="T29" s="350"/>
      <c r="U29" s="350"/>
      <c r="V29" s="351"/>
      <c r="W29" s="5" t="s">
        <v>35</v>
      </c>
      <c r="X29" s="350" t="str">
        <f>IF(入力!$G32="","",入力!$G32)</f>
        <v/>
      </c>
      <c r="Y29" s="350"/>
      <c r="Z29" s="350"/>
      <c r="AA29" s="350"/>
      <c r="AB29" s="350"/>
      <c r="AC29" s="350"/>
      <c r="AD29" s="350"/>
      <c r="AE29" s="356"/>
      <c r="AF29" s="283"/>
      <c r="AG29" s="284"/>
      <c r="AH29" s="298"/>
      <c r="AI29" s="283" t="str">
        <f t="shared" si="8"/>
        <v/>
      </c>
      <c r="AJ29" s="284" t="str">
        <f t="shared" si="8"/>
        <v/>
      </c>
      <c r="AK29" s="285" t="str">
        <f t="shared" si="8"/>
        <v/>
      </c>
      <c r="AL29" s="216" t="str">
        <f t="shared" si="9"/>
        <v/>
      </c>
      <c r="AM29" s="225" t="str">
        <f t="shared" si="10"/>
        <v/>
      </c>
      <c r="AN29" s="216" t="str">
        <f t="shared" si="11"/>
        <v/>
      </c>
      <c r="AO29" s="225" t="str">
        <f t="shared" si="12"/>
        <v/>
      </c>
      <c r="AP29" s="216" t="str">
        <f t="shared" si="13"/>
        <v/>
      </c>
      <c r="AQ29" s="228" t="str">
        <f t="shared" si="14"/>
        <v/>
      </c>
      <c r="AR29" s="338"/>
      <c r="AS29" s="341"/>
      <c r="AT29" s="341"/>
      <c r="AU29" s="360"/>
      <c r="AV29" s="363"/>
      <c r="AW29" s="341"/>
      <c r="AX29" s="341"/>
      <c r="AY29" s="341"/>
      <c r="AZ29" s="341"/>
      <c r="BA29" s="348"/>
      <c r="BB29" s="40"/>
    </row>
    <row r="30" spans="3:54" ht="9.9499999999999993" customHeight="1" x14ac:dyDescent="0.15">
      <c r="C30" s="234"/>
      <c r="D30" s="338"/>
      <c r="E30" s="341"/>
      <c r="F30" s="341"/>
      <c r="G30" s="341"/>
      <c r="H30" s="341"/>
      <c r="I30" s="341"/>
      <c r="J30" s="341"/>
      <c r="K30" s="341"/>
      <c r="L30" s="341"/>
      <c r="M30" s="348"/>
      <c r="N30" s="1"/>
      <c r="O30" s="352"/>
      <c r="P30" s="352"/>
      <c r="Q30" s="352"/>
      <c r="R30" s="352"/>
      <c r="S30" s="352"/>
      <c r="T30" s="352"/>
      <c r="U30" s="352"/>
      <c r="V30" s="353"/>
      <c r="W30" s="5"/>
      <c r="X30" s="352"/>
      <c r="Y30" s="352"/>
      <c r="Z30" s="352"/>
      <c r="AA30" s="352"/>
      <c r="AB30" s="352"/>
      <c r="AC30" s="352"/>
      <c r="AD30" s="352"/>
      <c r="AE30" s="357"/>
      <c r="AF30" s="283"/>
      <c r="AG30" s="284"/>
      <c r="AH30" s="298"/>
      <c r="AI30" s="283" t="str">
        <f t="shared" si="8"/>
        <v/>
      </c>
      <c r="AJ30" s="284" t="str">
        <f t="shared" si="8"/>
        <v/>
      </c>
      <c r="AK30" s="285" t="str">
        <f t="shared" si="8"/>
        <v/>
      </c>
      <c r="AL30" s="216" t="str">
        <f t="shared" si="9"/>
        <v/>
      </c>
      <c r="AM30" s="225" t="str">
        <f t="shared" si="10"/>
        <v/>
      </c>
      <c r="AN30" s="216" t="str">
        <f t="shared" si="11"/>
        <v/>
      </c>
      <c r="AO30" s="225" t="str">
        <f t="shared" si="12"/>
        <v/>
      </c>
      <c r="AP30" s="216" t="str">
        <f t="shared" si="13"/>
        <v/>
      </c>
      <c r="AQ30" s="228" t="str">
        <f t="shared" si="14"/>
        <v/>
      </c>
      <c r="AR30" s="338"/>
      <c r="AS30" s="341"/>
      <c r="AT30" s="341"/>
      <c r="AU30" s="360"/>
      <c r="AV30" s="363"/>
      <c r="AW30" s="341"/>
      <c r="AX30" s="341"/>
      <c r="AY30" s="341"/>
      <c r="AZ30" s="341"/>
      <c r="BA30" s="348"/>
      <c r="BB30" s="40"/>
    </row>
    <row r="31" spans="3:54" ht="9.9499999999999993" customHeight="1" x14ac:dyDescent="0.15">
      <c r="C31" s="234"/>
      <c r="D31" s="338"/>
      <c r="E31" s="341"/>
      <c r="F31" s="341"/>
      <c r="G31" s="341"/>
      <c r="H31" s="341"/>
      <c r="I31" s="341"/>
      <c r="J31" s="341"/>
      <c r="K31" s="341"/>
      <c r="L31" s="341"/>
      <c r="M31" s="348"/>
      <c r="N31" s="1"/>
      <c r="O31" s="352"/>
      <c r="P31" s="352"/>
      <c r="Q31" s="352"/>
      <c r="R31" s="352"/>
      <c r="S31" s="352"/>
      <c r="T31" s="352"/>
      <c r="U31" s="352"/>
      <c r="V31" s="353"/>
      <c r="W31" s="5"/>
      <c r="X31" s="352"/>
      <c r="Y31" s="352"/>
      <c r="Z31" s="352"/>
      <c r="AA31" s="352"/>
      <c r="AB31" s="352"/>
      <c r="AC31" s="352"/>
      <c r="AD31" s="352"/>
      <c r="AE31" s="357"/>
      <c r="AF31" s="283"/>
      <c r="AG31" s="284"/>
      <c r="AH31" s="298"/>
      <c r="AI31" s="283" t="str">
        <f t="shared" si="8"/>
        <v/>
      </c>
      <c r="AJ31" s="284" t="str">
        <f t="shared" si="8"/>
        <v/>
      </c>
      <c r="AK31" s="285" t="str">
        <f t="shared" si="8"/>
        <v/>
      </c>
      <c r="AL31" s="216" t="str">
        <f t="shared" si="9"/>
        <v/>
      </c>
      <c r="AM31" s="225" t="str">
        <f t="shared" si="10"/>
        <v/>
      </c>
      <c r="AN31" s="216" t="str">
        <f t="shared" si="11"/>
        <v/>
      </c>
      <c r="AO31" s="225" t="str">
        <f t="shared" si="12"/>
        <v/>
      </c>
      <c r="AP31" s="216" t="str">
        <f t="shared" si="13"/>
        <v/>
      </c>
      <c r="AQ31" s="228" t="str">
        <f t="shared" si="14"/>
        <v/>
      </c>
      <c r="AR31" s="338"/>
      <c r="AS31" s="341"/>
      <c r="AT31" s="341"/>
      <c r="AU31" s="360"/>
      <c r="AV31" s="363"/>
      <c r="AW31" s="341"/>
      <c r="AX31" s="341"/>
      <c r="AY31" s="341"/>
      <c r="AZ31" s="341"/>
      <c r="BA31" s="348"/>
      <c r="BB31" s="40"/>
    </row>
    <row r="32" spans="3:54" ht="9.9499999999999993" customHeight="1" thickBot="1" x14ac:dyDescent="0.2">
      <c r="C32" s="234"/>
      <c r="D32" s="339"/>
      <c r="E32" s="342"/>
      <c r="F32" s="342"/>
      <c r="G32" s="342"/>
      <c r="H32" s="342"/>
      <c r="I32" s="342"/>
      <c r="J32" s="342"/>
      <c r="K32" s="342"/>
      <c r="L32" s="342"/>
      <c r="M32" s="349"/>
      <c r="N32" s="6"/>
      <c r="O32" s="354"/>
      <c r="P32" s="354"/>
      <c r="Q32" s="354"/>
      <c r="R32" s="354"/>
      <c r="S32" s="354"/>
      <c r="T32" s="354"/>
      <c r="U32" s="354"/>
      <c r="V32" s="355"/>
      <c r="W32" s="7"/>
      <c r="X32" s="354"/>
      <c r="Y32" s="354"/>
      <c r="Z32" s="354"/>
      <c r="AA32" s="354"/>
      <c r="AB32" s="354"/>
      <c r="AC32" s="354"/>
      <c r="AD32" s="354"/>
      <c r="AE32" s="358"/>
      <c r="AF32" s="286"/>
      <c r="AG32" s="287"/>
      <c r="AH32" s="299"/>
      <c r="AI32" s="286" t="str">
        <f t="shared" si="8"/>
        <v/>
      </c>
      <c r="AJ32" s="287" t="str">
        <f t="shared" si="8"/>
        <v/>
      </c>
      <c r="AK32" s="288" t="str">
        <f t="shared" si="8"/>
        <v/>
      </c>
      <c r="AL32" s="217" t="str">
        <f t="shared" si="9"/>
        <v/>
      </c>
      <c r="AM32" s="226" t="str">
        <f t="shared" si="10"/>
        <v/>
      </c>
      <c r="AN32" s="217" t="str">
        <f t="shared" si="11"/>
        <v/>
      </c>
      <c r="AO32" s="226" t="str">
        <f t="shared" si="12"/>
        <v/>
      </c>
      <c r="AP32" s="217" t="str">
        <f t="shared" si="13"/>
        <v/>
      </c>
      <c r="AQ32" s="229" t="str">
        <f t="shared" si="14"/>
        <v/>
      </c>
      <c r="AR32" s="339"/>
      <c r="AS32" s="342"/>
      <c r="AT32" s="342"/>
      <c r="AU32" s="361"/>
      <c r="AV32" s="364"/>
      <c r="AW32" s="342"/>
      <c r="AX32" s="342"/>
      <c r="AY32" s="342"/>
      <c r="AZ32" s="342"/>
      <c r="BA32" s="349"/>
      <c r="BB32" s="43"/>
    </row>
    <row r="33" spans="3:54" ht="12.75" customHeight="1" x14ac:dyDescent="0.15">
      <c r="C33" s="234"/>
      <c r="D33" s="200" t="s">
        <v>37</v>
      </c>
      <c r="E33" s="201"/>
      <c r="F33" s="201"/>
      <c r="G33" s="201"/>
      <c r="H33" s="201"/>
      <c r="I33" s="201"/>
      <c r="J33" s="200" t="s">
        <v>97</v>
      </c>
      <c r="K33" s="201"/>
      <c r="L33" s="201"/>
      <c r="M33" s="201"/>
      <c r="N33" s="201"/>
      <c r="O33" s="201"/>
      <c r="P33" s="201"/>
      <c r="Q33" s="201"/>
      <c r="R33" s="202"/>
      <c r="S33" s="200" t="s">
        <v>36</v>
      </c>
      <c r="T33" s="201"/>
      <c r="U33" s="201"/>
      <c r="V33" s="201"/>
      <c r="W33" s="201"/>
      <c r="X33" s="201"/>
      <c r="Y33" s="202"/>
      <c r="Z33" s="44"/>
      <c r="AA33" s="45"/>
      <c r="AI33" s="46"/>
      <c r="AL33" s="46"/>
      <c r="AM33" s="46"/>
      <c r="AN33" s="46"/>
      <c r="AO33" s="46"/>
      <c r="AP33" s="253" t="s">
        <v>38</v>
      </c>
      <c r="AQ33" s="256" t="s">
        <v>86</v>
      </c>
      <c r="AR33" s="257"/>
      <c r="AS33" s="257"/>
      <c r="AT33" s="258"/>
      <c r="AU33" s="249" t="s">
        <v>87</v>
      </c>
      <c r="AV33" s="250"/>
      <c r="AW33" s="250"/>
      <c r="AX33" s="250"/>
      <c r="AY33" s="251"/>
      <c r="AZ33" s="250"/>
      <c r="BA33" s="252"/>
    </row>
    <row r="34" spans="3:54" ht="9.9499999999999993" customHeight="1" x14ac:dyDescent="0.15">
      <c r="C34" s="234"/>
      <c r="D34" s="308" t="s">
        <v>39</v>
      </c>
      <c r="E34" s="309"/>
      <c r="F34" s="311" t="s">
        <v>40</v>
      </c>
      <c r="G34" s="309"/>
      <c r="H34" s="277" t="s">
        <v>41</v>
      </c>
      <c r="I34" s="278"/>
      <c r="J34" s="281" t="str">
        <f>IF(入力!P32="","",IF((VALUE(TEXT(入力!P32,"yyyymmdd"))-20190501)&gt;=0,"令和",IF((VALUE(TEXT(入力!P32,"yyyymmdd"))-19890108)&gt;=0,"平成","昭和")))</f>
        <v/>
      </c>
      <c r="K34" s="218" t="str">
        <f t="shared" ref="J34:L38" si="15">IF($B34="","",IF((VALUE(TEXT($B34,"yyyymmdd"))-20190501)&gt;=0,"9 ： 令和",IF((VALUE(TEXT($B34,"yyyymmdd"))-19890108)&gt;=0,"7 ： 平成","5 ： 昭和")))</f>
        <v/>
      </c>
      <c r="L34" s="282" t="str">
        <f t="shared" si="15"/>
        <v/>
      </c>
      <c r="M34" s="215" t="str">
        <f>IF(入力!P32="","",IF((VALUE(TEXT(入力!P32,"yyyymmdd"))-20181001)&lt;0,"×",IF((VALUE(TEXT(入力!P32,"yyyymmdd")))&lt;20190501,LEFT(TEXT(入力!P32,"yyyymmdd")-19880000,1),IF((TEXT(入力!P32,"yyyymmdd")-20180000)&lt;100000,0,LEFT(TEXT(入力!P32,"yyyymmdd")-20180000,1)))))</f>
        <v/>
      </c>
      <c r="N34" s="224" t="str">
        <f>IF(入力!P32="","",IF((VALUE(TEXT(入力!P32,"yyyymmdd"))-20181001)&lt;0,"×",IF((VALUE(TEXT(入力!P32,"yyyymmdd")))&lt;20190501,MID(TEXT(入力!P32,"yyyymmdd")-19880000,2,1),IF((TEXT(入力!P32,"yyyymmdd")-20180000)&lt;100000,LEFT(TEXT(入力!P32,"yyyymmdd")-20180000,1),MID(TEXT(入力!P32,"yyyymmdd")-20180000,2,1)))))</f>
        <v/>
      </c>
      <c r="O34" s="215" t="str">
        <f>IF(入力!P32="","",IF((VALUE(TEXT(入力!P32,"yyyymmdd"))-20181001)&lt;0,"×",IF((VALUE(TEXT(入力!P32,"yyyymmdd")))&lt;20190501,MID(TEXT(入力!P32,"yyyymmdd")-19880000,3,1),IF((TEXT(入力!P32,"yyyymmdd")-20180000)&lt;100000,MID(TEXT(入力!P32,"yyyymmdd")-20180000,2,1),MID(TEXT(入力!P32,"yyyymmdd")-20180000,3,1)))))</f>
        <v/>
      </c>
      <c r="P34" s="224" t="str">
        <f>IF(入力!P32="","",IF((VALUE(TEXT(入力!P32,"yyyymmdd"))-20181001)&lt;0,"×",IF((VALUE(TEXT(入力!P32,"yyyymmdd")))&lt;20190501,MID(TEXT(入力!P32,"yyyymmdd")-19880000,4,1),IF((TEXT(入力!P32,"yyyymmdd")-20180000)&lt;100000,MID(TEXT(入力!P32,"yyyymmdd")-20180000,3,1),MID(TEXT(入力!P32,"yyyymmdd")-20180000,4,1)))))</f>
        <v/>
      </c>
      <c r="Q34" s="215" t="str">
        <f>IF(入力!P32="","",IF((VALUE(TEXT(入力!P32,"yyyymmdd"))-20181001)&lt;0,"×",IF((VALUE(TEXT(入力!P32,"yyyymmdd")))&lt;20190501,MID(TEXT(入力!P32,"yyyymmdd")-19880000,5,1),IF((TEXT(入力!P32,"yyyymmdd")-20180000)&lt;100000,MID(TEXT(入力!P32,"yyyymmdd")-20180000,4,1),MID(TEXT(入力!P32,"yyyymmdd")-20180000,5,1)))))</f>
        <v/>
      </c>
      <c r="R34" s="227" t="str">
        <f>IF(入力!P32="","",IF((VALUE(TEXT(入力!P32,"yyyymmdd"))-20181001)&lt;0,"×",IF((VALUE(TEXT(入力!P32,"yyyymmdd")))&lt;20190501,RIGHT(TEXT(入力!P32,"yyyymmdd")-19880000,1),RIGHT(TEXT(入力!P32,"yyyymmdd")-20180000,1))))</f>
        <v/>
      </c>
      <c r="S34" s="236" t="str">
        <f>IF(入力!Q32="","",LEFT(RIGHT(CONCATENATE(" ",入力!Q32),3),1))</f>
        <v/>
      </c>
      <c r="T34" s="239" t="str">
        <f>IF(入力!Q32="","",MID(RIGHT(CONCATENATE(" ",入力!Q32),3),2,1))</f>
        <v/>
      </c>
      <c r="U34" s="224" t="str">
        <f>IF(入力!Q32="","",RIGHT(RIGHT(CONCATENATE(" ",入力!Q32),3),1))</f>
        <v/>
      </c>
      <c r="V34" s="215">
        <v>0</v>
      </c>
      <c r="W34" s="239">
        <v>0</v>
      </c>
      <c r="X34" s="259">
        <v>0</v>
      </c>
      <c r="Y34" s="93"/>
      <c r="Z34" s="243"/>
      <c r="AA34" s="244"/>
      <c r="AB34" s="47"/>
      <c r="AC34" s="48"/>
      <c r="AD34" s="48"/>
      <c r="AE34" s="48"/>
      <c r="AF34" s="48"/>
      <c r="AG34" s="48"/>
      <c r="AH34" s="245"/>
      <c r="AI34" s="245"/>
      <c r="AJ34" s="48"/>
      <c r="AK34" s="48"/>
      <c r="AL34" s="262"/>
      <c r="AM34" s="262"/>
      <c r="AN34" s="47"/>
      <c r="AO34" s="47"/>
      <c r="AP34" s="254"/>
      <c r="AQ34" s="263"/>
      <c r="AR34" s="264"/>
      <c r="AS34" s="264"/>
      <c r="AT34" s="265"/>
      <c r="AU34" s="90"/>
      <c r="AV34" s="49"/>
      <c r="AW34" s="50"/>
      <c r="AX34" s="49"/>
      <c r="AY34" s="50"/>
      <c r="AZ34" s="49"/>
      <c r="BA34" s="51"/>
    </row>
    <row r="35" spans="3:54" ht="9.9499999999999993" customHeight="1" x14ac:dyDescent="0.15">
      <c r="C35" s="234"/>
      <c r="D35" s="243"/>
      <c r="E35" s="310"/>
      <c r="F35" s="312"/>
      <c r="G35" s="310"/>
      <c r="H35" s="279"/>
      <c r="I35" s="280"/>
      <c r="J35" s="283" t="str">
        <f t="shared" si="15"/>
        <v/>
      </c>
      <c r="K35" s="284" t="str">
        <f t="shared" si="15"/>
        <v/>
      </c>
      <c r="L35" s="285" t="str">
        <f t="shared" si="15"/>
        <v/>
      </c>
      <c r="M35" s="216" t="str">
        <f>IF($B35="","",IF((VALUE(TEXT($B35,"yyyymmdd"))-20181001)&lt;0,"×",IF((TEXT($B35,"yyyymmdd")-20180000)&lt;100000,0,LEFT(TEXT($B35,"yyyymmdd")-20180000,1))))</f>
        <v/>
      </c>
      <c r="N35" s="225" t="str">
        <f>IF($B35="","",IF((VALUE(TEXT($B35,"yyyymmdd"))-20181001)&lt;0,"×",IF((TEXT($B35,"yyyymmdd")-20180000)&lt;100000,LEFT(TEXT($B35,"yyyymmdd")-20180000,1),MID(TEXT($B35,"yyyymmdd")-20180000,2,1))))</f>
        <v/>
      </c>
      <c r="O35" s="216" t="str">
        <f>IF($B35="","",IF((VALUE(TEXT($B35,"yyyymmdd"))-20181001)&lt;0,"×",IF((TEXT($B35,"yyyymmdd")-20180000)&lt;100000,MID(TEXT($B35,"yyyymmdd")-20180000,2,1),MID(TEXT($B35,"yyyymmdd")-20180000,3,1))))</f>
        <v/>
      </c>
      <c r="P35" s="225" t="str">
        <f>IF($B35="","",IF((VALUE(TEXT($B35,"yyyymmdd"))-20181001)&lt;0,"×",IF((TEXT($B35,"yyyymmdd")-20180000)&lt;100000,MID(TEXT($B35,"yyyymmdd")-20180000,3,1),MID(TEXT($B35,"yyyymmdd")-20180000,4,1))))</f>
        <v/>
      </c>
      <c r="Q35" s="216" t="str">
        <f>IF($B35="","",IF((VALUE(TEXT($B35,"yyyymmdd"))-20181001)&lt;0,"×",IF((TEXT($B35,"yyyymmdd")-20180000)&lt;100000,MID(TEXT($B35,"yyyymmdd")-20180000,4,1),MID(TEXT($B35,"yyyymmdd")-20180000,5,1))))</f>
        <v/>
      </c>
      <c r="R35" s="228"/>
      <c r="S35" s="237"/>
      <c r="T35" s="240"/>
      <c r="U35" s="225"/>
      <c r="V35" s="216"/>
      <c r="W35" s="240"/>
      <c r="X35" s="260"/>
      <c r="Y35" s="94"/>
      <c r="Z35" s="243"/>
      <c r="AA35" s="244"/>
      <c r="AB35" s="48"/>
      <c r="AC35" s="48"/>
      <c r="AD35" s="48"/>
      <c r="AE35" s="48"/>
      <c r="AF35" s="48"/>
      <c r="AG35" s="48"/>
      <c r="AH35" s="48"/>
      <c r="AI35" s="47"/>
      <c r="AJ35" s="48"/>
      <c r="AK35" s="48"/>
      <c r="AL35" s="262"/>
      <c r="AM35" s="262"/>
      <c r="AN35" s="47"/>
      <c r="AO35" s="47"/>
      <c r="AP35" s="254"/>
      <c r="AQ35" s="266"/>
      <c r="AR35" s="267"/>
      <c r="AS35" s="267"/>
      <c r="AT35" s="268"/>
      <c r="AU35" s="91"/>
      <c r="AV35" s="52"/>
      <c r="AW35" s="53"/>
      <c r="AX35" s="52"/>
      <c r="AY35" s="53"/>
      <c r="AZ35" s="52"/>
      <c r="BA35" s="54"/>
    </row>
    <row r="36" spans="3:54" ht="9.9499999999999993" customHeight="1" x14ac:dyDescent="0.15">
      <c r="C36" s="234"/>
      <c r="D36" s="243"/>
      <c r="E36" s="310"/>
      <c r="F36" s="312"/>
      <c r="G36" s="310"/>
      <c r="H36" s="279"/>
      <c r="I36" s="280"/>
      <c r="J36" s="283" t="str">
        <f t="shared" si="15"/>
        <v/>
      </c>
      <c r="K36" s="284" t="str">
        <f t="shared" si="15"/>
        <v/>
      </c>
      <c r="L36" s="285" t="str">
        <f t="shared" si="15"/>
        <v/>
      </c>
      <c r="M36" s="216" t="str">
        <f>IF($B36="","",IF((VALUE(TEXT($B36,"yyyymmdd"))-20181001)&lt;0,"×",IF((TEXT($B36,"yyyymmdd")-20180000)&lt;100000,0,LEFT(TEXT($B36,"yyyymmdd")-20180000,1))))</f>
        <v/>
      </c>
      <c r="N36" s="225" t="str">
        <f>IF($B36="","",IF((VALUE(TEXT($B36,"yyyymmdd"))-20181001)&lt;0,"×",IF((TEXT($B36,"yyyymmdd")-20180000)&lt;100000,LEFT(TEXT($B36,"yyyymmdd")-20180000,1),MID(TEXT($B36,"yyyymmdd")-20180000,2,1))))</f>
        <v/>
      </c>
      <c r="O36" s="216" t="str">
        <f>IF($B36="","",IF((VALUE(TEXT($B36,"yyyymmdd"))-20181001)&lt;0,"×",IF((TEXT($B36,"yyyymmdd")-20180000)&lt;100000,MID(TEXT($B36,"yyyymmdd")-20180000,2,1),MID(TEXT($B36,"yyyymmdd")-20180000,3,1))))</f>
        <v/>
      </c>
      <c r="P36" s="225" t="str">
        <f>IF($B36="","",IF((VALUE(TEXT($B36,"yyyymmdd"))-20181001)&lt;0,"×",IF((TEXT($B36,"yyyymmdd")-20180000)&lt;100000,MID(TEXT($B36,"yyyymmdd")-20180000,3,1),MID(TEXT($B36,"yyyymmdd")-20180000,4,1))))</f>
        <v/>
      </c>
      <c r="Q36" s="216" t="str">
        <f>IF($B36="","",IF((VALUE(TEXT($B36,"yyyymmdd"))-20181001)&lt;0,"×",IF((TEXT($B36,"yyyymmdd")-20180000)&lt;100000,MID(TEXT($B36,"yyyymmdd")-20180000,4,1),MID(TEXT($B36,"yyyymmdd")-20180000,5,1))))</f>
        <v/>
      </c>
      <c r="R36" s="228"/>
      <c r="S36" s="237"/>
      <c r="T36" s="240"/>
      <c r="U36" s="225"/>
      <c r="V36" s="216"/>
      <c r="W36" s="240"/>
      <c r="X36" s="260"/>
      <c r="Y36" s="94"/>
      <c r="Z36" s="243"/>
      <c r="AA36" s="244"/>
      <c r="AB36" s="48"/>
      <c r="AC36" s="48"/>
      <c r="AD36" s="48"/>
      <c r="AE36" s="48"/>
      <c r="AF36" s="48"/>
      <c r="AG36" s="48"/>
      <c r="AH36" s="48"/>
      <c r="AI36" s="47"/>
      <c r="AJ36" s="48"/>
      <c r="AK36" s="48"/>
      <c r="AL36" s="47"/>
      <c r="AM36" s="47"/>
      <c r="AN36" s="47"/>
      <c r="AO36" s="47"/>
      <c r="AP36" s="254"/>
      <c r="AQ36" s="266"/>
      <c r="AR36" s="267"/>
      <c r="AS36" s="267"/>
      <c r="AT36" s="268"/>
      <c r="AU36" s="91"/>
      <c r="AV36" s="52"/>
      <c r="AW36" s="53"/>
      <c r="AX36" s="52"/>
      <c r="AY36" s="53"/>
      <c r="AZ36" s="52"/>
      <c r="BA36" s="54"/>
    </row>
    <row r="37" spans="3:54" ht="9.9499999999999993" customHeight="1" x14ac:dyDescent="0.15">
      <c r="C37" s="234"/>
      <c r="D37" s="300" t="s">
        <v>82</v>
      </c>
      <c r="E37" s="301"/>
      <c r="F37" s="304" t="s">
        <v>83</v>
      </c>
      <c r="G37" s="301"/>
      <c r="H37" s="304" t="s">
        <v>84</v>
      </c>
      <c r="I37" s="306"/>
      <c r="J37" s="283" t="str">
        <f t="shared" si="15"/>
        <v/>
      </c>
      <c r="K37" s="284" t="str">
        <f t="shared" si="15"/>
        <v/>
      </c>
      <c r="L37" s="285" t="str">
        <f t="shared" si="15"/>
        <v/>
      </c>
      <c r="M37" s="216" t="str">
        <f>IF($B37="","",IF((VALUE(TEXT($B37,"yyyymmdd"))-20181001)&lt;0,"×",IF((TEXT($B37,"yyyymmdd")-20180000)&lt;100000,0,LEFT(TEXT($B37,"yyyymmdd")-20180000,1))))</f>
        <v/>
      </c>
      <c r="N37" s="225" t="str">
        <f>IF($B37="","",IF((VALUE(TEXT($B37,"yyyymmdd"))-20181001)&lt;0,"×",IF((TEXT($B37,"yyyymmdd")-20180000)&lt;100000,LEFT(TEXT($B37,"yyyymmdd")-20180000,1),MID(TEXT($B37,"yyyymmdd")-20180000,2,1))))</f>
        <v/>
      </c>
      <c r="O37" s="216" t="str">
        <f>IF($B37="","",IF((VALUE(TEXT($B37,"yyyymmdd"))-20181001)&lt;0,"×",IF((TEXT($B37,"yyyymmdd")-20180000)&lt;100000,MID(TEXT($B37,"yyyymmdd")-20180000,2,1),MID(TEXT($B37,"yyyymmdd")-20180000,3,1))))</f>
        <v/>
      </c>
      <c r="P37" s="225" t="str">
        <f>IF($B37="","",IF((VALUE(TEXT($B37,"yyyymmdd"))-20181001)&lt;0,"×",IF((TEXT($B37,"yyyymmdd")-20180000)&lt;100000,MID(TEXT($B37,"yyyymmdd")-20180000,3,1),MID(TEXT($B37,"yyyymmdd")-20180000,4,1))))</f>
        <v/>
      </c>
      <c r="Q37" s="216" t="str">
        <f>IF($B37="","",IF((VALUE(TEXT($B37,"yyyymmdd"))-20181001)&lt;0,"×",IF((TEXT($B37,"yyyymmdd")-20180000)&lt;100000,MID(TEXT($B37,"yyyymmdd")-20180000,4,1),MID(TEXT($B37,"yyyymmdd")-20180000,5,1))))</f>
        <v/>
      </c>
      <c r="R37" s="228"/>
      <c r="S37" s="237"/>
      <c r="T37" s="240"/>
      <c r="U37" s="225"/>
      <c r="V37" s="216"/>
      <c r="W37" s="240"/>
      <c r="X37" s="260"/>
      <c r="Y37" s="272" t="s">
        <v>42</v>
      </c>
      <c r="Z37" s="246"/>
      <c r="AA37" s="247"/>
      <c r="AB37" s="48"/>
      <c r="AC37" s="48"/>
      <c r="AD37" s="48"/>
      <c r="AE37" s="48"/>
      <c r="AF37" s="48"/>
      <c r="AG37" s="48"/>
      <c r="AH37" s="55"/>
      <c r="AI37" s="55"/>
      <c r="AJ37" s="48"/>
      <c r="AK37" s="48"/>
      <c r="AL37" s="55"/>
      <c r="AM37" s="55"/>
      <c r="AN37" s="55"/>
      <c r="AO37" s="55"/>
      <c r="AP37" s="254"/>
      <c r="AQ37" s="266"/>
      <c r="AR37" s="267"/>
      <c r="AS37" s="267"/>
      <c r="AT37" s="268"/>
      <c r="AU37" s="56"/>
      <c r="AV37" s="57"/>
      <c r="AW37" s="58"/>
      <c r="AX37" s="57"/>
      <c r="AY37" s="58"/>
      <c r="AZ37" s="57"/>
      <c r="BA37" s="54"/>
    </row>
    <row r="38" spans="3:54" ht="9.9499999999999993" customHeight="1" thickBot="1" x14ac:dyDescent="0.2">
      <c r="C38" s="235"/>
      <c r="D38" s="302"/>
      <c r="E38" s="303"/>
      <c r="F38" s="305"/>
      <c r="G38" s="303"/>
      <c r="H38" s="305"/>
      <c r="I38" s="307"/>
      <c r="J38" s="286" t="str">
        <f t="shared" si="15"/>
        <v/>
      </c>
      <c r="K38" s="287" t="str">
        <f t="shared" si="15"/>
        <v/>
      </c>
      <c r="L38" s="288" t="str">
        <f t="shared" si="15"/>
        <v/>
      </c>
      <c r="M38" s="217" t="str">
        <f>IF($B38="","",IF((VALUE(TEXT($B38,"yyyymmdd"))-20181001)&lt;0,"×",IF((TEXT($B38,"yyyymmdd")-20180000)&lt;100000,0,LEFT(TEXT($B38,"yyyymmdd")-20180000,1))))</f>
        <v/>
      </c>
      <c r="N38" s="226" t="str">
        <f>IF($B38="","",IF((VALUE(TEXT($B38,"yyyymmdd"))-20181001)&lt;0,"×",IF((TEXT($B38,"yyyymmdd")-20180000)&lt;100000,LEFT(TEXT($B38,"yyyymmdd")-20180000,1),MID(TEXT($B38,"yyyymmdd")-20180000,2,1))))</f>
        <v/>
      </c>
      <c r="O38" s="217" t="str">
        <f>IF($B38="","",IF((VALUE(TEXT($B38,"yyyymmdd"))-20181001)&lt;0,"×",IF((TEXT($B38,"yyyymmdd")-20180000)&lt;100000,MID(TEXT($B38,"yyyymmdd")-20180000,2,1),MID(TEXT($B38,"yyyymmdd")-20180000,3,1))))</f>
        <v/>
      </c>
      <c r="P38" s="226" t="str">
        <f>IF($B38="","",IF((VALUE(TEXT($B38,"yyyymmdd"))-20181001)&lt;0,"×",IF((TEXT($B38,"yyyymmdd")-20180000)&lt;100000,MID(TEXT($B38,"yyyymmdd")-20180000,3,1),MID(TEXT($B38,"yyyymmdd")-20180000,4,1))))</f>
        <v/>
      </c>
      <c r="Q38" s="217" t="str">
        <f>IF($B38="","",IF((VALUE(TEXT($B38,"yyyymmdd"))-20181001)&lt;0,"×",IF((TEXT($B38,"yyyymmdd")-20180000)&lt;100000,MID(TEXT($B38,"yyyymmdd")-20180000,4,1),MID(TEXT($B38,"yyyymmdd")-20180000,5,1))))</f>
        <v/>
      </c>
      <c r="R38" s="229"/>
      <c r="S38" s="238"/>
      <c r="T38" s="241"/>
      <c r="U38" s="226"/>
      <c r="V38" s="217"/>
      <c r="W38" s="241"/>
      <c r="X38" s="261"/>
      <c r="Y38" s="273"/>
      <c r="Z38" s="248"/>
      <c r="AA38" s="247"/>
      <c r="AB38" s="48"/>
      <c r="AC38" s="48"/>
      <c r="AD38" s="48"/>
      <c r="AE38" s="48"/>
      <c r="AF38" s="48"/>
      <c r="AG38" s="48"/>
      <c r="AH38" s="55"/>
      <c r="AI38" s="55"/>
      <c r="AJ38" s="48"/>
      <c r="AK38" s="48"/>
      <c r="AL38" s="55"/>
      <c r="AM38" s="55"/>
      <c r="AN38" s="55"/>
      <c r="AO38" s="55"/>
      <c r="AP38" s="255"/>
      <c r="AQ38" s="269"/>
      <c r="AR38" s="270"/>
      <c r="AS38" s="270"/>
      <c r="AT38" s="271"/>
      <c r="AU38" s="59"/>
      <c r="AV38" s="60"/>
      <c r="AW38" s="61"/>
      <c r="AX38" s="60"/>
      <c r="AY38" s="61"/>
      <c r="AZ38" s="60"/>
      <c r="BA38" s="62"/>
    </row>
    <row r="39" spans="3:54" ht="5.0999999999999996" customHeight="1" thickBot="1" x14ac:dyDescent="0.2">
      <c r="C39" s="63"/>
      <c r="D39" s="64"/>
      <c r="E39" s="64"/>
      <c r="F39" s="64"/>
      <c r="G39" s="65"/>
      <c r="H39" s="66"/>
      <c r="I39" s="67"/>
      <c r="J39" s="67"/>
      <c r="K39" s="68"/>
      <c r="L39" s="68"/>
      <c r="M39" s="65"/>
      <c r="N39" s="65"/>
      <c r="O39" s="65"/>
      <c r="P39" s="65"/>
      <c r="Q39" s="65"/>
      <c r="R39" s="65"/>
      <c r="S39" s="69"/>
      <c r="T39" s="70"/>
      <c r="U39" s="70"/>
      <c r="V39" s="70"/>
      <c r="W39" s="70"/>
      <c r="X39" s="70"/>
      <c r="Y39" s="70"/>
      <c r="Z39" s="70"/>
      <c r="AA39" s="70"/>
      <c r="AB39" s="71"/>
      <c r="AC39" s="71"/>
      <c r="AD39" s="71"/>
      <c r="AE39" s="71"/>
      <c r="AF39" s="71"/>
      <c r="AG39" s="71"/>
      <c r="AH39" s="72"/>
      <c r="AI39" s="72"/>
      <c r="AJ39" s="72"/>
      <c r="AK39" s="72"/>
      <c r="AL39" s="72"/>
      <c r="AM39" s="72"/>
      <c r="AN39" s="73"/>
      <c r="AO39" s="74"/>
      <c r="AP39" s="74"/>
      <c r="AQ39" s="74"/>
      <c r="AR39" s="74"/>
      <c r="AS39" s="74"/>
      <c r="AT39" s="74"/>
      <c r="AU39" s="72"/>
      <c r="AV39" s="75"/>
      <c r="AW39" s="75"/>
      <c r="AX39" s="75"/>
      <c r="AY39" s="75"/>
      <c r="AZ39" s="75"/>
      <c r="BA39" s="75"/>
    </row>
    <row r="40" spans="3:54" ht="12.75" customHeight="1" x14ac:dyDescent="0.15">
      <c r="C40" s="32" t="s">
        <v>85</v>
      </c>
      <c r="D40" s="230" t="s">
        <v>28</v>
      </c>
      <c r="E40" s="231"/>
      <c r="F40" s="231"/>
      <c r="G40" s="231"/>
      <c r="H40" s="231"/>
      <c r="I40" s="231"/>
      <c r="J40" s="231"/>
      <c r="K40" s="231"/>
      <c r="L40" s="231"/>
      <c r="M40" s="232"/>
      <c r="N40" s="200" t="s">
        <v>29</v>
      </c>
      <c r="O40" s="201"/>
      <c r="P40" s="201"/>
      <c r="Q40" s="201"/>
      <c r="R40" s="201"/>
      <c r="S40" s="201"/>
      <c r="T40" s="201"/>
      <c r="U40" s="201"/>
      <c r="V40" s="201"/>
      <c r="W40" s="201"/>
      <c r="X40" s="201"/>
      <c r="Y40" s="201"/>
      <c r="Z40" s="201"/>
      <c r="AA40" s="201"/>
      <c r="AB40" s="201"/>
      <c r="AC40" s="201"/>
      <c r="AD40" s="201"/>
      <c r="AE40" s="202"/>
      <c r="AF40" s="313" t="s">
        <v>31</v>
      </c>
      <c r="AG40" s="314"/>
      <c r="AH40" s="315"/>
      <c r="AI40" s="200" t="s">
        <v>30</v>
      </c>
      <c r="AJ40" s="201"/>
      <c r="AK40" s="201"/>
      <c r="AL40" s="201"/>
      <c r="AM40" s="201"/>
      <c r="AN40" s="201"/>
      <c r="AO40" s="201"/>
      <c r="AP40" s="201"/>
      <c r="AQ40" s="202"/>
      <c r="AR40" s="230" t="s">
        <v>32</v>
      </c>
      <c r="AS40" s="231"/>
      <c r="AT40" s="231"/>
      <c r="AU40" s="231"/>
      <c r="AV40" s="231"/>
      <c r="AW40" s="231"/>
      <c r="AX40" s="231"/>
      <c r="AY40" s="231"/>
      <c r="AZ40" s="231"/>
      <c r="BA40" s="232"/>
      <c r="BB40" s="33"/>
    </row>
    <row r="41" spans="3:54" ht="9.9499999999999993" customHeight="1" x14ac:dyDescent="0.15">
      <c r="C41" s="233">
        <v>19</v>
      </c>
      <c r="D41" s="337" t="str">
        <f>IF(入力!$E33="","",LEFT(RIGHT(CONCATENATE("          ",入力!$E33),10),1))</f>
        <v/>
      </c>
      <c r="E41" s="340" t="str">
        <f>IF(入力!$E33="","",MID(RIGHT(CONCATENATE("          ",入力!$E33),10),2,1))</f>
        <v/>
      </c>
      <c r="F41" s="340" t="str">
        <f>IF(入力!$E33="","",MID(RIGHT(CONCATENATE("          ",入力!$E33),10),3,1))</f>
        <v/>
      </c>
      <c r="G41" s="340" t="str">
        <f>IF(入力!$E33="","",MID(RIGHT(CONCATENATE("          ",入力!$E33),10),4,1))</f>
        <v/>
      </c>
      <c r="H41" s="340" t="str">
        <f>IF(入力!$E33="","",MID(RIGHT(CONCATENATE("          ",入力!$E33),10),5,1))</f>
        <v/>
      </c>
      <c r="I41" s="340" t="str">
        <f>IF(入力!$E33="","",MID(RIGHT(CONCATENATE("          ",入力!$E33),10),6,1))</f>
        <v/>
      </c>
      <c r="J41" s="340" t="str">
        <f>IF(入力!$E33="","",MID(RIGHT(CONCATENATE("          ",入力!$E33),10),7,1))</f>
        <v/>
      </c>
      <c r="K41" s="340" t="str">
        <f>IF(入力!$E33="","",MID(RIGHT(CONCATENATE("          ",入力!$E33),10),8,1))</f>
        <v/>
      </c>
      <c r="L41" s="340" t="str">
        <f>IF(入力!$E33="","",MID(RIGHT(CONCATENATE("          ",入力!$E33),10),9,1))</f>
        <v/>
      </c>
      <c r="M41" s="347" t="str">
        <f>IF(入力!$E33="","",RIGHT(RIGHT(CONCATENATE("          ",入力!$E33),10),1))</f>
        <v/>
      </c>
      <c r="N41" s="1" t="s">
        <v>33</v>
      </c>
      <c r="O41" s="343" t="str">
        <f>IF(入力!$H33="","",入力!$H33)</f>
        <v/>
      </c>
      <c r="P41" s="343"/>
      <c r="Q41" s="343"/>
      <c r="R41" s="343"/>
      <c r="S41" s="343"/>
      <c r="T41" s="343"/>
      <c r="U41" s="343"/>
      <c r="V41" s="365"/>
      <c r="W41" s="2"/>
      <c r="X41" s="343" t="str">
        <f>IF(入力!$I33="","",入力!$I33)</f>
        <v/>
      </c>
      <c r="Y41" s="343"/>
      <c r="Z41" s="343"/>
      <c r="AA41" s="343"/>
      <c r="AB41" s="343"/>
      <c r="AC41" s="343"/>
      <c r="AD41" s="343"/>
      <c r="AE41" s="344"/>
      <c r="AF41" s="281" t="str">
        <f>IF(入力!J33="","",IF(入力!J33="男","5 ：男",IF(入力!J33="女","6 ：女","error")))</f>
        <v/>
      </c>
      <c r="AG41" s="218"/>
      <c r="AH41" s="222"/>
      <c r="AI41" s="281" t="str">
        <f>IF(入力!K33="","",IF((VALUE(TEXT(入力!K33,"yyyymmdd"))-20190501)&gt;=0,"令和",IF((VALUE(TEXT(入力!K33,"yyyymmdd"))-19890108)&gt;=0,"平成","昭和")))</f>
        <v/>
      </c>
      <c r="AJ41" s="218" t="str">
        <f t="shared" ref="AI41:AK46" si="16">IF($B41="","",IF((VALUE(TEXT($B41,"yyyymmdd"))-20190501)&gt;=0,"9 ： 令和",IF((VALUE(TEXT($B41,"yyyymmdd"))-19890108)&gt;=0,"7 ： 平成","5 ： 昭和")))</f>
        <v/>
      </c>
      <c r="AK41" s="282" t="str">
        <f t="shared" si="16"/>
        <v/>
      </c>
      <c r="AL41" s="215" t="str">
        <f>IF(入力!K33="","",IF((VALUE(TEXT(入力!K33,"yyyymmdd"))-20190501)&lt;0,LEFT(IF((VALUE(TEXT(入力!K33,"yyyymmdd"))-19890108)&gt;=0,RIGHT(CONCATENATE("0",TEXT(入力!K33,"yyyymmdd")-19880000),6),TEXT(入力!K33,"yyyymmdd")-19250000),1),IF((TEXT(入力!K33,"yyyymmdd")-20180000)&lt;100000,0,LEFT(TEXT(入力!K33,"yyyymmdd")-20180000,1))))</f>
        <v/>
      </c>
      <c r="AM41" s="224" t="str">
        <f>IF(入力!K33="","",IF((VALUE(TEXT(入力!K33,"yyyymmdd"))-20190501)&lt;0,MID(IF((VALUE(TEXT(入力!K33,"yyyymmdd"))-19890108)&gt;=0,RIGHT(CONCATENATE("0",TEXT(入力!K33,"yyyymmdd")-19880000),6),TEXT(入力!K33,"yyyymmdd")-19250000),2,1),IF((TEXT(入力!K33,"yyyymmdd")-20180000)&lt;100000,LEFT(TEXT(入力!K33,"yyyymmdd")-20180000,1),MID(TEXT(入力!K33,"yyyymmdd")-20180000,2,1))))</f>
        <v/>
      </c>
      <c r="AN41" s="215" t="str">
        <f>IF(入力!K33="","",IF((VALUE(TEXT(入力!K33,"yyyymmdd"))-20190501)&lt;0,MID(IF((VALUE(TEXT(入力!K33,"yyyymmdd"))-19890108)&gt;=0,RIGHT(CONCATENATE("0",TEXT(入力!K33,"yyyymmdd")-19880000),6),TEXT(入力!K33,"yyyymmdd")-19250000),3,1),IF((TEXT(入力!K33,"yyyymmdd")-20180000)&lt;100000,MID(TEXT(入力!K33,"yyyymmdd")-20180000,2,1),MID(TEXT(入力!K33,"yyyymmdd")-20180000,3,1))))</f>
        <v/>
      </c>
      <c r="AO41" s="224" t="str">
        <f>IF(入力!K33="","",IF((VALUE(TEXT(入力!K33,"yyyymmdd"))-20190501)&lt;0,MID(IF((VALUE(TEXT(入力!K33,"yyyymmdd"))-19890108)&gt;=0,RIGHT(CONCATENATE("0",TEXT(入力!K33,"yyyymmdd")-19880000),6),TEXT(入力!K33,"yyyymmdd")-19250000),4,1),IF((TEXT(入力!K33,"yyyymmdd")-20180000)&lt;100000,MID(TEXT(入力!K33,"yyyymmdd")-20180000,3,1),MID(TEXT(入力!K33,"yyyymmdd")-20180000,4,1))))</f>
        <v/>
      </c>
      <c r="AP41" s="215" t="str">
        <f>IF(入力!K33="","",IF((VALUE(TEXT(入力!K33,"yyyymmdd"))-20190501)&lt;0,MID(IF((VALUE(TEXT(入力!K33,"yyyymmdd"))-19890108)&gt;=0,RIGHT(CONCATENATE("0",TEXT(入力!K33,"yyyymmdd")-19880000),6),TEXT(入力!K33,"yyyymmdd")-19250000),5,1),IF((TEXT(入力!K33,"yyyymmdd")-20180000)&lt;100000,MID(TEXT(入力!K33,"yyyymmdd")-20180000,4,1),MID(TEXT(入力!K33,"yyyymmdd")-20180000,5,1))))</f>
        <v/>
      </c>
      <c r="AQ41" s="227" t="str">
        <f>IF(入力!K33="","",IF((VALUE(TEXT(入力!K33,"yyyymmdd"))-20190501)&lt;0,RIGHT(IF((VALUE(TEXT(入力!K33,"yyyymmdd"))-19890108)&gt;=0,RIGHT(CONCATENATE("0",TEXT(入力!K33,"yyyymmdd")-19880000),6),TEXT(入力!K33,"yyyymmdd")-19250000),1),RIGHT(TEXT(入力!K33,"yyyymmdd")-20180000,1)))</f>
        <v/>
      </c>
      <c r="AR41" s="337" t="str">
        <f>IF(入力!$L33="","",LEFT(入力!$L33,1))</f>
        <v/>
      </c>
      <c r="AS41" s="340" t="str">
        <f>IF(入力!$L33="","",MID(入力!$L33,2,1))</f>
        <v/>
      </c>
      <c r="AT41" s="340" t="str">
        <f>IF(入力!$L33="","",MID(入力!$L33,3,1))</f>
        <v/>
      </c>
      <c r="AU41" s="359" t="str">
        <f>IF(入力!$L33="","",RIGHT(入力!$L33,1))</f>
        <v/>
      </c>
      <c r="AV41" s="362" t="str">
        <f>IF(入力!$N33="","",LEFT(入力!$N33,1))</f>
        <v/>
      </c>
      <c r="AW41" s="340" t="str">
        <f>IF(入力!$N33="","",MID(入力!$N33,2,1))</f>
        <v/>
      </c>
      <c r="AX41" s="340" t="str">
        <f>IF(入力!$N33="","",MID(入力!$N33,3,1))</f>
        <v/>
      </c>
      <c r="AY41" s="340" t="str">
        <f>IF(入力!$N33="","",MID(入力!$N33,4,1))</f>
        <v/>
      </c>
      <c r="AZ41" s="340" t="str">
        <f>IF(入力!$N33="","",MID(入力!$N33,5,1))</f>
        <v/>
      </c>
      <c r="BA41" s="347" t="str">
        <f>IF(入力!$N33="","",RIGHT(入力!$N33,1))</f>
        <v/>
      </c>
      <c r="BB41" s="36"/>
    </row>
    <row r="42" spans="3:54" ht="9.9499999999999993" customHeight="1" x14ac:dyDescent="0.15">
      <c r="C42" s="234"/>
      <c r="D42" s="338"/>
      <c r="E42" s="341"/>
      <c r="F42" s="341"/>
      <c r="G42" s="341"/>
      <c r="H42" s="341"/>
      <c r="I42" s="341"/>
      <c r="J42" s="341"/>
      <c r="K42" s="341"/>
      <c r="L42" s="341"/>
      <c r="M42" s="348"/>
      <c r="N42" s="3"/>
      <c r="O42" s="345"/>
      <c r="P42" s="345"/>
      <c r="Q42" s="345"/>
      <c r="R42" s="345"/>
      <c r="S42" s="345"/>
      <c r="T42" s="345"/>
      <c r="U42" s="345"/>
      <c r="V42" s="366"/>
      <c r="W42" s="4"/>
      <c r="X42" s="345"/>
      <c r="Y42" s="345"/>
      <c r="Z42" s="345"/>
      <c r="AA42" s="345"/>
      <c r="AB42" s="345"/>
      <c r="AC42" s="345"/>
      <c r="AD42" s="345"/>
      <c r="AE42" s="346"/>
      <c r="AF42" s="283"/>
      <c r="AG42" s="284"/>
      <c r="AH42" s="298"/>
      <c r="AI42" s="283" t="str">
        <f t="shared" si="16"/>
        <v/>
      </c>
      <c r="AJ42" s="284" t="str">
        <f t="shared" si="16"/>
        <v/>
      </c>
      <c r="AK42" s="285" t="str">
        <f t="shared" si="16"/>
        <v/>
      </c>
      <c r="AL42" s="216" t="str">
        <f t="shared" ref="AL42:AL46" si="17">IF($B42="","",IF((VALUE(TEXT(AK42,"yyyymmdd"))-20190501)&lt;0,LEFT(IF((VALUE(TEXT(AK42,"yyyymmdd"))-19890108)&gt;=0,RIGHT(CONCATENATE("0",TEXT($B42,"yyyymmdd")-19880000),6),TEXT($B42,"yyyymmdd")-19250000),1),IF((TEXT($B42,"yyyymmdd")-20180000)&lt;100000,0,LEFT(TEXT($B42,"yyyymmdd")-20180000,1))))</f>
        <v/>
      </c>
      <c r="AM42" s="225" t="str">
        <f t="shared" ref="AM42:AM46" si="18">IF($B42="","",IF((VALUE(TEXT(AK42,"yyyymmdd"))-20190501)&lt;0,MID(IF((VALUE(TEXT($B42,"yyyymmdd"))-19890108)&gt;=0,RIGHT(CONCATENATE("0",TEXT($B42,"yyyymmdd")-19880000),6),TEXT($B42,"yyyymmdd")-19250000),2,1),IF((TEXT($B42,"yyyymmdd")-20180000)&lt;100000,LEFT(TEXT($B42,"yyyymmdd")-20180000,1),MID(TEXT($B42,"yyyymmdd")-20180000,2,1))))</f>
        <v/>
      </c>
      <c r="AN42" s="216" t="str">
        <f t="shared" ref="AN42:AN46" si="19">IF($B42="","",IF((VALUE(TEXT(AK42,"yyyymmdd"))-20190501)&lt;0,MID(IF((VALUE(TEXT($B42,"yyyymmdd"))-19890108)&gt;=0,RIGHT(CONCATENATE("0",TEXT($B42,"yyyymmdd")-19880000),6),TEXT($B42,"yyyymmdd")-19250000),3,1),IF((TEXT($B42,"yyyymmdd")-20180000)&lt;100000,MID(TEXT($B42,"yyyymmdd")-20180000,2,1),MID(TEXT($B42,"yyyymmdd")-20180000,3,1))))</f>
        <v/>
      </c>
      <c r="AO42" s="225" t="str">
        <f t="shared" ref="AO42:AO46" si="20">IF($B42="","",IF((VALUE(TEXT(AK42,"yyyymmdd"))-20190501)&lt;0,MID(IF((VALUE(TEXT($B42,"yyyymmdd"))-19890108)&gt;=0,RIGHT(CONCATENATE("0",TEXT($B42,"yyyymmdd")-19880000),6),TEXT($B42,"yyyymmdd")-19250000),4,1),IF((TEXT($B42,"yyyymmdd")-20180000)&lt;100000,MID(TEXT($B42,"yyyymmdd")-20180000,3,1),MID(TEXT($B42,"yyyymmdd")-20180000,4,1))))</f>
        <v/>
      </c>
      <c r="AP42" s="216" t="str">
        <f t="shared" ref="AP42:AP46" si="21">IF($B42="","",IF((VALUE(TEXT(AK42,"yyyymmdd"))-20190501)&lt;0,MID(IF((VALUE(TEXT($B42,"yyyymmdd"))-19890108)&gt;=0,RIGHT(CONCATENATE("0",TEXT($B42,"yyyymmdd")-19880000),6),TEXT($B42,"yyyymmdd")-19250000),5,1),IF((TEXT($B42,"yyyymmdd")-20180000)&lt;100000,MID(TEXT($B42,"yyyymmdd")-20180000,4,1),MID(TEXT($B42,"yyyymmdd")-20180000,5,1))))</f>
        <v/>
      </c>
      <c r="AQ42" s="228" t="str">
        <f t="shared" ref="AQ42:AQ46" si="22">IF($B42="","",IF((VALUE(TEXT(AK42,"yyyymmdd"))-20190501)&lt;0,RIGHT(IF((VALUE(TEXT($B42,"yyyymmdd"))-19890108)&gt;=0,RIGHT(CONCATENATE("0",TEXT($B42,"yyyymmdd")-19880000),6),TEXT($B42,"yyyymmdd")-19250000),1),RIGHT(TEXT($B42,"yyyymmdd")-20180000,1)))</f>
        <v/>
      </c>
      <c r="AR42" s="338"/>
      <c r="AS42" s="341"/>
      <c r="AT42" s="341"/>
      <c r="AU42" s="360"/>
      <c r="AV42" s="363"/>
      <c r="AW42" s="341"/>
      <c r="AX42" s="341"/>
      <c r="AY42" s="341"/>
      <c r="AZ42" s="341"/>
      <c r="BA42" s="348"/>
      <c r="BB42" s="36"/>
    </row>
    <row r="43" spans="3:54" ht="9.9499999999999993" customHeight="1" x14ac:dyDescent="0.15">
      <c r="C43" s="234"/>
      <c r="D43" s="338"/>
      <c r="E43" s="341"/>
      <c r="F43" s="341"/>
      <c r="G43" s="341"/>
      <c r="H43" s="341"/>
      <c r="I43" s="341"/>
      <c r="J43" s="341"/>
      <c r="K43" s="341"/>
      <c r="L43" s="341"/>
      <c r="M43" s="348"/>
      <c r="N43" s="1" t="s">
        <v>34</v>
      </c>
      <c r="O43" s="350" t="str">
        <f>IF(入力!$F33="","",入力!$F33)</f>
        <v/>
      </c>
      <c r="P43" s="350"/>
      <c r="Q43" s="350"/>
      <c r="R43" s="350"/>
      <c r="S43" s="350"/>
      <c r="T43" s="350"/>
      <c r="U43" s="350"/>
      <c r="V43" s="351"/>
      <c r="W43" s="5" t="s">
        <v>35</v>
      </c>
      <c r="X43" s="350" t="str">
        <f>IF(入力!$G33="","",入力!$G33)</f>
        <v/>
      </c>
      <c r="Y43" s="350"/>
      <c r="Z43" s="350"/>
      <c r="AA43" s="350"/>
      <c r="AB43" s="350"/>
      <c r="AC43" s="350"/>
      <c r="AD43" s="350"/>
      <c r="AE43" s="356"/>
      <c r="AF43" s="283"/>
      <c r="AG43" s="284"/>
      <c r="AH43" s="298"/>
      <c r="AI43" s="283" t="str">
        <f t="shared" si="16"/>
        <v/>
      </c>
      <c r="AJ43" s="284" t="str">
        <f t="shared" si="16"/>
        <v/>
      </c>
      <c r="AK43" s="285" t="str">
        <f t="shared" si="16"/>
        <v/>
      </c>
      <c r="AL43" s="216" t="str">
        <f t="shared" si="17"/>
        <v/>
      </c>
      <c r="AM43" s="225" t="str">
        <f t="shared" si="18"/>
        <v/>
      </c>
      <c r="AN43" s="216" t="str">
        <f t="shared" si="19"/>
        <v/>
      </c>
      <c r="AO43" s="225" t="str">
        <f t="shared" si="20"/>
        <v/>
      </c>
      <c r="AP43" s="216" t="str">
        <f t="shared" si="21"/>
        <v/>
      </c>
      <c r="AQ43" s="228" t="str">
        <f t="shared" si="22"/>
        <v/>
      </c>
      <c r="AR43" s="338"/>
      <c r="AS43" s="341"/>
      <c r="AT43" s="341"/>
      <c r="AU43" s="360"/>
      <c r="AV43" s="363"/>
      <c r="AW43" s="341"/>
      <c r="AX43" s="341"/>
      <c r="AY43" s="341"/>
      <c r="AZ43" s="341"/>
      <c r="BA43" s="348"/>
      <c r="BB43" s="40"/>
    </row>
    <row r="44" spans="3:54" ht="9.9499999999999993" customHeight="1" x14ac:dyDescent="0.15">
      <c r="C44" s="234"/>
      <c r="D44" s="338"/>
      <c r="E44" s="341"/>
      <c r="F44" s="341"/>
      <c r="G44" s="341"/>
      <c r="H44" s="341"/>
      <c r="I44" s="341"/>
      <c r="J44" s="341"/>
      <c r="K44" s="341"/>
      <c r="L44" s="341"/>
      <c r="M44" s="348"/>
      <c r="N44" s="1"/>
      <c r="O44" s="352"/>
      <c r="P44" s="352"/>
      <c r="Q44" s="352"/>
      <c r="R44" s="352"/>
      <c r="S44" s="352"/>
      <c r="T44" s="352"/>
      <c r="U44" s="352"/>
      <c r="V44" s="353"/>
      <c r="W44" s="5"/>
      <c r="X44" s="352"/>
      <c r="Y44" s="352"/>
      <c r="Z44" s="352"/>
      <c r="AA44" s="352"/>
      <c r="AB44" s="352"/>
      <c r="AC44" s="352"/>
      <c r="AD44" s="352"/>
      <c r="AE44" s="357"/>
      <c r="AF44" s="283"/>
      <c r="AG44" s="284"/>
      <c r="AH44" s="298"/>
      <c r="AI44" s="283" t="str">
        <f t="shared" si="16"/>
        <v/>
      </c>
      <c r="AJ44" s="284" t="str">
        <f t="shared" si="16"/>
        <v/>
      </c>
      <c r="AK44" s="285" t="str">
        <f t="shared" si="16"/>
        <v/>
      </c>
      <c r="AL44" s="216" t="str">
        <f t="shared" si="17"/>
        <v/>
      </c>
      <c r="AM44" s="225" t="str">
        <f t="shared" si="18"/>
        <v/>
      </c>
      <c r="AN44" s="216" t="str">
        <f t="shared" si="19"/>
        <v/>
      </c>
      <c r="AO44" s="225" t="str">
        <f t="shared" si="20"/>
        <v/>
      </c>
      <c r="AP44" s="216" t="str">
        <f t="shared" si="21"/>
        <v/>
      </c>
      <c r="AQ44" s="228" t="str">
        <f t="shared" si="22"/>
        <v/>
      </c>
      <c r="AR44" s="338"/>
      <c r="AS44" s="341"/>
      <c r="AT44" s="341"/>
      <c r="AU44" s="360"/>
      <c r="AV44" s="363"/>
      <c r="AW44" s="341"/>
      <c r="AX44" s="341"/>
      <c r="AY44" s="341"/>
      <c r="AZ44" s="341"/>
      <c r="BA44" s="348"/>
      <c r="BB44" s="40"/>
    </row>
    <row r="45" spans="3:54" ht="9.9499999999999993" customHeight="1" x14ac:dyDescent="0.15">
      <c r="C45" s="234"/>
      <c r="D45" s="338"/>
      <c r="E45" s="341"/>
      <c r="F45" s="341"/>
      <c r="G45" s="341"/>
      <c r="H45" s="341"/>
      <c r="I45" s="341"/>
      <c r="J45" s="341"/>
      <c r="K45" s="341"/>
      <c r="L45" s="341"/>
      <c r="M45" s="348"/>
      <c r="N45" s="1"/>
      <c r="O45" s="352"/>
      <c r="P45" s="352"/>
      <c r="Q45" s="352"/>
      <c r="R45" s="352"/>
      <c r="S45" s="352"/>
      <c r="T45" s="352"/>
      <c r="U45" s="352"/>
      <c r="V45" s="353"/>
      <c r="W45" s="5"/>
      <c r="X45" s="352"/>
      <c r="Y45" s="352"/>
      <c r="Z45" s="352"/>
      <c r="AA45" s="352"/>
      <c r="AB45" s="352"/>
      <c r="AC45" s="352"/>
      <c r="AD45" s="352"/>
      <c r="AE45" s="357"/>
      <c r="AF45" s="283"/>
      <c r="AG45" s="284"/>
      <c r="AH45" s="298"/>
      <c r="AI45" s="283" t="str">
        <f t="shared" si="16"/>
        <v/>
      </c>
      <c r="AJ45" s="284" t="str">
        <f t="shared" si="16"/>
        <v/>
      </c>
      <c r="AK45" s="285" t="str">
        <f t="shared" si="16"/>
        <v/>
      </c>
      <c r="AL45" s="216" t="str">
        <f t="shared" si="17"/>
        <v/>
      </c>
      <c r="AM45" s="225" t="str">
        <f t="shared" si="18"/>
        <v/>
      </c>
      <c r="AN45" s="216" t="str">
        <f t="shared" si="19"/>
        <v/>
      </c>
      <c r="AO45" s="225" t="str">
        <f t="shared" si="20"/>
        <v/>
      </c>
      <c r="AP45" s="216" t="str">
        <f t="shared" si="21"/>
        <v/>
      </c>
      <c r="AQ45" s="228" t="str">
        <f t="shared" si="22"/>
        <v/>
      </c>
      <c r="AR45" s="338"/>
      <c r="AS45" s="341"/>
      <c r="AT45" s="341"/>
      <c r="AU45" s="360"/>
      <c r="AV45" s="363"/>
      <c r="AW45" s="341"/>
      <c r="AX45" s="341"/>
      <c r="AY45" s="341"/>
      <c r="AZ45" s="341"/>
      <c r="BA45" s="348"/>
      <c r="BB45" s="40"/>
    </row>
    <row r="46" spans="3:54" ht="9.9499999999999993" customHeight="1" thickBot="1" x14ac:dyDescent="0.2">
      <c r="C46" s="234"/>
      <c r="D46" s="339"/>
      <c r="E46" s="342"/>
      <c r="F46" s="342"/>
      <c r="G46" s="342"/>
      <c r="H46" s="342"/>
      <c r="I46" s="342"/>
      <c r="J46" s="342"/>
      <c r="K46" s="342"/>
      <c r="L46" s="342"/>
      <c r="M46" s="349"/>
      <c r="N46" s="6"/>
      <c r="O46" s="354"/>
      <c r="P46" s="354"/>
      <c r="Q46" s="354"/>
      <c r="R46" s="354"/>
      <c r="S46" s="354"/>
      <c r="T46" s="354"/>
      <c r="U46" s="354"/>
      <c r="V46" s="355"/>
      <c r="W46" s="7"/>
      <c r="X46" s="354"/>
      <c r="Y46" s="354"/>
      <c r="Z46" s="354"/>
      <c r="AA46" s="354"/>
      <c r="AB46" s="354"/>
      <c r="AC46" s="354"/>
      <c r="AD46" s="354"/>
      <c r="AE46" s="358"/>
      <c r="AF46" s="286"/>
      <c r="AG46" s="287"/>
      <c r="AH46" s="299"/>
      <c r="AI46" s="286" t="str">
        <f t="shared" si="16"/>
        <v/>
      </c>
      <c r="AJ46" s="287" t="str">
        <f t="shared" si="16"/>
        <v/>
      </c>
      <c r="AK46" s="288" t="str">
        <f t="shared" si="16"/>
        <v/>
      </c>
      <c r="AL46" s="217" t="str">
        <f t="shared" si="17"/>
        <v/>
      </c>
      <c r="AM46" s="226" t="str">
        <f t="shared" si="18"/>
        <v/>
      </c>
      <c r="AN46" s="217" t="str">
        <f t="shared" si="19"/>
        <v/>
      </c>
      <c r="AO46" s="226" t="str">
        <f t="shared" si="20"/>
        <v/>
      </c>
      <c r="AP46" s="217" t="str">
        <f t="shared" si="21"/>
        <v/>
      </c>
      <c r="AQ46" s="229" t="str">
        <f t="shared" si="22"/>
        <v/>
      </c>
      <c r="AR46" s="339"/>
      <c r="AS46" s="342"/>
      <c r="AT46" s="342"/>
      <c r="AU46" s="361"/>
      <c r="AV46" s="364"/>
      <c r="AW46" s="342"/>
      <c r="AX46" s="342"/>
      <c r="AY46" s="342"/>
      <c r="AZ46" s="342"/>
      <c r="BA46" s="349"/>
      <c r="BB46" s="43"/>
    </row>
    <row r="47" spans="3:54" ht="12.75" customHeight="1" x14ac:dyDescent="0.15">
      <c r="C47" s="234"/>
      <c r="D47" s="200" t="s">
        <v>37</v>
      </c>
      <c r="E47" s="201"/>
      <c r="F47" s="201"/>
      <c r="G47" s="201"/>
      <c r="H47" s="201"/>
      <c r="I47" s="201"/>
      <c r="J47" s="200" t="s">
        <v>97</v>
      </c>
      <c r="K47" s="201"/>
      <c r="L47" s="201"/>
      <c r="M47" s="201"/>
      <c r="N47" s="201"/>
      <c r="O47" s="201"/>
      <c r="P47" s="201"/>
      <c r="Q47" s="201"/>
      <c r="R47" s="202"/>
      <c r="S47" s="200" t="s">
        <v>36</v>
      </c>
      <c r="T47" s="201"/>
      <c r="U47" s="201"/>
      <c r="V47" s="201"/>
      <c r="W47" s="201"/>
      <c r="X47" s="201"/>
      <c r="Y47" s="202"/>
      <c r="Z47" s="44"/>
      <c r="AA47" s="45"/>
      <c r="AI47" s="46"/>
      <c r="AL47" s="46"/>
      <c r="AM47" s="46"/>
      <c r="AN47" s="46"/>
      <c r="AO47" s="46"/>
      <c r="AP47" s="253" t="s">
        <v>38</v>
      </c>
      <c r="AQ47" s="256" t="s">
        <v>86</v>
      </c>
      <c r="AR47" s="257"/>
      <c r="AS47" s="257"/>
      <c r="AT47" s="258"/>
      <c r="AU47" s="249" t="s">
        <v>87</v>
      </c>
      <c r="AV47" s="250"/>
      <c r="AW47" s="250"/>
      <c r="AX47" s="250"/>
      <c r="AY47" s="251"/>
      <c r="AZ47" s="250"/>
      <c r="BA47" s="252"/>
    </row>
    <row r="48" spans="3:54" ht="9.9499999999999993" customHeight="1" x14ac:dyDescent="0.15">
      <c r="C48" s="234"/>
      <c r="D48" s="308" t="s">
        <v>39</v>
      </c>
      <c r="E48" s="309"/>
      <c r="F48" s="311" t="s">
        <v>40</v>
      </c>
      <c r="G48" s="309"/>
      <c r="H48" s="277" t="s">
        <v>41</v>
      </c>
      <c r="I48" s="278"/>
      <c r="J48" s="281" t="str">
        <f>IF(入力!P33="","",IF((VALUE(TEXT(入力!P33,"yyyymmdd"))-20190501)&gt;=0,"令和",IF((VALUE(TEXT(入力!P33,"yyyymmdd"))-19890108)&gt;=0,"平成","昭和")))</f>
        <v/>
      </c>
      <c r="K48" s="218" t="str">
        <f t="shared" ref="J48:L52" si="23">IF($B48="","",IF((VALUE(TEXT($B48,"yyyymmdd"))-20190501)&gt;=0,"9 ： 令和",IF((VALUE(TEXT($B48,"yyyymmdd"))-19890108)&gt;=0,"7 ： 平成","5 ： 昭和")))</f>
        <v/>
      </c>
      <c r="L48" s="282" t="str">
        <f t="shared" si="23"/>
        <v/>
      </c>
      <c r="M48" s="215" t="str">
        <f>IF(入力!P33="","",IF((VALUE(TEXT(入力!P33,"yyyymmdd"))-20181001)&lt;0,"×",IF((VALUE(TEXT(入力!P33,"yyyymmdd")))&lt;20190501,LEFT(TEXT(入力!P33,"yyyymmdd")-19880000,1),IF((TEXT(入力!P33,"yyyymmdd")-20180000)&lt;100000,0,LEFT(TEXT(入力!P33,"yyyymmdd")-20180000,1)))))</f>
        <v/>
      </c>
      <c r="N48" s="224" t="str">
        <f>IF(入力!P33="","",IF((VALUE(TEXT(入力!P33,"yyyymmdd"))-20181001)&lt;0,"×",IF((VALUE(TEXT(入力!P33,"yyyymmdd")))&lt;20190501,MID(TEXT(入力!P33,"yyyymmdd")-19880000,2,1),IF((TEXT(入力!P33,"yyyymmdd")-20180000)&lt;100000,LEFT(TEXT(入力!P33,"yyyymmdd")-20180000,1),MID(TEXT(入力!P33,"yyyymmdd")-20180000,2,1)))))</f>
        <v/>
      </c>
      <c r="O48" s="215" t="str">
        <f>IF(入力!P33="","",IF((VALUE(TEXT(入力!P33,"yyyymmdd"))-20181001)&lt;0,"×",IF((VALUE(TEXT(入力!P33,"yyyymmdd")))&lt;20190501,MID(TEXT(入力!P33,"yyyymmdd")-19880000,3,1),IF((TEXT(入力!P33,"yyyymmdd")-20180000)&lt;100000,MID(TEXT(入力!P33,"yyyymmdd")-20180000,2,1),MID(TEXT(入力!P33,"yyyymmdd")-20180000,3,1)))))</f>
        <v/>
      </c>
      <c r="P48" s="224" t="str">
        <f>IF(入力!P33="","",IF((VALUE(TEXT(入力!P33,"yyyymmdd"))-20181001)&lt;0,"×",IF((VALUE(TEXT(入力!P33,"yyyymmdd")))&lt;20190501,MID(TEXT(入力!P33,"yyyymmdd")-19880000,4,1),IF((TEXT(入力!P33,"yyyymmdd")-20180000)&lt;100000,MID(TEXT(入力!P33,"yyyymmdd")-20180000,3,1),MID(TEXT(入力!P33,"yyyymmdd")-20180000,4,1)))))</f>
        <v/>
      </c>
      <c r="Q48" s="215" t="str">
        <f>IF(入力!P33="","",IF((VALUE(TEXT(入力!P33,"yyyymmdd"))-20181001)&lt;0,"×",IF((VALUE(TEXT(入力!P33,"yyyymmdd")))&lt;20190501,MID(TEXT(入力!P33,"yyyymmdd")-19880000,5,1),IF((TEXT(入力!P33,"yyyymmdd")-20180000)&lt;100000,MID(TEXT(入力!P33,"yyyymmdd")-20180000,4,1),MID(TEXT(入力!P33,"yyyymmdd")-20180000,5,1)))))</f>
        <v/>
      </c>
      <c r="R48" s="227" t="str">
        <f>IF(入力!P33="","",IF((VALUE(TEXT(入力!P33,"yyyymmdd"))-20181001)&lt;0,"×",IF((VALUE(TEXT(入力!P33,"yyyymmdd")))&lt;20190501,RIGHT(TEXT(入力!P33,"yyyymmdd")-19880000,1),RIGHT(TEXT(入力!P33,"yyyymmdd")-20180000,1))))</f>
        <v/>
      </c>
      <c r="S48" s="236" t="str">
        <f>IF(入力!Q33="","",LEFT(RIGHT(CONCATENATE(" ",入力!Q33),3),1))</f>
        <v/>
      </c>
      <c r="T48" s="239" t="str">
        <f>IF(入力!Q33="","",MID(RIGHT(CONCATENATE(" ",入力!Q33),3),2,1))</f>
        <v/>
      </c>
      <c r="U48" s="224" t="str">
        <f>IF(入力!Q33="","",RIGHT(RIGHT(CONCATENATE(" ",入力!Q33),3),1))</f>
        <v/>
      </c>
      <c r="V48" s="215">
        <v>0</v>
      </c>
      <c r="W48" s="239">
        <v>0</v>
      </c>
      <c r="X48" s="259">
        <v>0</v>
      </c>
      <c r="Y48" s="93"/>
      <c r="Z48" s="243"/>
      <c r="AA48" s="244"/>
      <c r="AB48" s="47"/>
      <c r="AC48" s="48"/>
      <c r="AD48" s="48"/>
      <c r="AE48" s="48"/>
      <c r="AF48" s="48"/>
      <c r="AG48" s="48"/>
      <c r="AH48" s="245"/>
      <c r="AI48" s="245"/>
      <c r="AJ48" s="48"/>
      <c r="AK48" s="48"/>
      <c r="AL48" s="262"/>
      <c r="AM48" s="262"/>
      <c r="AN48" s="47"/>
      <c r="AO48" s="47"/>
      <c r="AP48" s="254"/>
      <c r="AQ48" s="263"/>
      <c r="AR48" s="264"/>
      <c r="AS48" s="264"/>
      <c r="AT48" s="265"/>
      <c r="AU48" s="90"/>
      <c r="AV48" s="49"/>
      <c r="AW48" s="50"/>
      <c r="AX48" s="49"/>
      <c r="AY48" s="50"/>
      <c r="AZ48" s="49"/>
      <c r="BA48" s="51"/>
    </row>
    <row r="49" spans="3:54" ht="9.9499999999999993" customHeight="1" x14ac:dyDescent="0.15">
      <c r="C49" s="234"/>
      <c r="D49" s="243"/>
      <c r="E49" s="310"/>
      <c r="F49" s="312"/>
      <c r="G49" s="310"/>
      <c r="H49" s="279"/>
      <c r="I49" s="280"/>
      <c r="J49" s="283" t="str">
        <f t="shared" si="23"/>
        <v/>
      </c>
      <c r="K49" s="284" t="str">
        <f t="shared" si="23"/>
        <v/>
      </c>
      <c r="L49" s="285" t="str">
        <f t="shared" si="23"/>
        <v/>
      </c>
      <c r="M49" s="216" t="str">
        <f>IF($B49="","",IF((VALUE(TEXT($B49,"yyyymmdd"))-20181001)&lt;0,"×",IF((TEXT($B49,"yyyymmdd")-20180000)&lt;100000,0,LEFT(TEXT($B49,"yyyymmdd")-20180000,1))))</f>
        <v/>
      </c>
      <c r="N49" s="225" t="str">
        <f>IF($B49="","",IF((VALUE(TEXT($B49,"yyyymmdd"))-20181001)&lt;0,"×",IF((TEXT($B49,"yyyymmdd")-20180000)&lt;100000,LEFT(TEXT($B49,"yyyymmdd")-20180000,1),MID(TEXT($B49,"yyyymmdd")-20180000,2,1))))</f>
        <v/>
      </c>
      <c r="O49" s="216" t="str">
        <f>IF($B49="","",IF((VALUE(TEXT($B49,"yyyymmdd"))-20181001)&lt;0,"×",IF((TEXT($B49,"yyyymmdd")-20180000)&lt;100000,MID(TEXT($B49,"yyyymmdd")-20180000,2,1),MID(TEXT($B49,"yyyymmdd")-20180000,3,1))))</f>
        <v/>
      </c>
      <c r="P49" s="225" t="str">
        <f>IF($B49="","",IF((VALUE(TEXT($B49,"yyyymmdd"))-20181001)&lt;0,"×",IF((TEXT($B49,"yyyymmdd")-20180000)&lt;100000,MID(TEXT($B49,"yyyymmdd")-20180000,3,1),MID(TEXT($B49,"yyyymmdd")-20180000,4,1))))</f>
        <v/>
      </c>
      <c r="Q49" s="216" t="str">
        <f>IF($B49="","",IF((VALUE(TEXT($B49,"yyyymmdd"))-20181001)&lt;0,"×",IF((TEXT($B49,"yyyymmdd")-20180000)&lt;100000,MID(TEXT($B49,"yyyymmdd")-20180000,4,1),MID(TEXT($B49,"yyyymmdd")-20180000,5,1))))</f>
        <v/>
      </c>
      <c r="R49" s="228"/>
      <c r="S49" s="237"/>
      <c r="T49" s="240"/>
      <c r="U49" s="225"/>
      <c r="V49" s="216"/>
      <c r="W49" s="240"/>
      <c r="X49" s="260"/>
      <c r="Y49" s="94"/>
      <c r="Z49" s="243"/>
      <c r="AA49" s="244"/>
      <c r="AB49" s="48"/>
      <c r="AC49" s="48"/>
      <c r="AD49" s="48"/>
      <c r="AE49" s="48"/>
      <c r="AF49" s="48"/>
      <c r="AG49" s="48"/>
      <c r="AH49" s="48"/>
      <c r="AI49" s="47"/>
      <c r="AJ49" s="48"/>
      <c r="AK49" s="48"/>
      <c r="AL49" s="262"/>
      <c r="AM49" s="262"/>
      <c r="AN49" s="47"/>
      <c r="AO49" s="47"/>
      <c r="AP49" s="254"/>
      <c r="AQ49" s="266"/>
      <c r="AR49" s="267"/>
      <c r="AS49" s="267"/>
      <c r="AT49" s="268"/>
      <c r="AU49" s="91"/>
      <c r="AV49" s="52"/>
      <c r="AW49" s="53"/>
      <c r="AX49" s="52"/>
      <c r="AY49" s="53"/>
      <c r="AZ49" s="52"/>
      <c r="BA49" s="54"/>
    </row>
    <row r="50" spans="3:54" ht="9.9499999999999993" customHeight="1" x14ac:dyDescent="0.15">
      <c r="C50" s="234"/>
      <c r="D50" s="243"/>
      <c r="E50" s="310"/>
      <c r="F50" s="312"/>
      <c r="G50" s="310"/>
      <c r="H50" s="279"/>
      <c r="I50" s="280"/>
      <c r="J50" s="283" t="str">
        <f t="shared" si="23"/>
        <v/>
      </c>
      <c r="K50" s="284" t="str">
        <f t="shared" si="23"/>
        <v/>
      </c>
      <c r="L50" s="285" t="str">
        <f t="shared" si="23"/>
        <v/>
      </c>
      <c r="M50" s="216" t="str">
        <f>IF($B50="","",IF((VALUE(TEXT($B50,"yyyymmdd"))-20181001)&lt;0,"×",IF((TEXT($B50,"yyyymmdd")-20180000)&lt;100000,0,LEFT(TEXT($B50,"yyyymmdd")-20180000,1))))</f>
        <v/>
      </c>
      <c r="N50" s="225" t="str">
        <f>IF($B50="","",IF((VALUE(TEXT($B50,"yyyymmdd"))-20181001)&lt;0,"×",IF((TEXT($B50,"yyyymmdd")-20180000)&lt;100000,LEFT(TEXT($B50,"yyyymmdd")-20180000,1),MID(TEXT($B50,"yyyymmdd")-20180000,2,1))))</f>
        <v/>
      </c>
      <c r="O50" s="216" t="str">
        <f>IF($B50="","",IF((VALUE(TEXT($B50,"yyyymmdd"))-20181001)&lt;0,"×",IF((TEXT($B50,"yyyymmdd")-20180000)&lt;100000,MID(TEXT($B50,"yyyymmdd")-20180000,2,1),MID(TEXT($B50,"yyyymmdd")-20180000,3,1))))</f>
        <v/>
      </c>
      <c r="P50" s="225" t="str">
        <f>IF($B50="","",IF((VALUE(TEXT($B50,"yyyymmdd"))-20181001)&lt;0,"×",IF((TEXT($B50,"yyyymmdd")-20180000)&lt;100000,MID(TEXT($B50,"yyyymmdd")-20180000,3,1),MID(TEXT($B50,"yyyymmdd")-20180000,4,1))))</f>
        <v/>
      </c>
      <c r="Q50" s="216" t="str">
        <f>IF($B50="","",IF((VALUE(TEXT($B50,"yyyymmdd"))-20181001)&lt;0,"×",IF((TEXT($B50,"yyyymmdd")-20180000)&lt;100000,MID(TEXT($B50,"yyyymmdd")-20180000,4,1),MID(TEXT($B50,"yyyymmdd")-20180000,5,1))))</f>
        <v/>
      </c>
      <c r="R50" s="228"/>
      <c r="S50" s="237"/>
      <c r="T50" s="240"/>
      <c r="U50" s="225"/>
      <c r="V50" s="216"/>
      <c r="W50" s="240"/>
      <c r="X50" s="260"/>
      <c r="Y50" s="94"/>
      <c r="Z50" s="243"/>
      <c r="AA50" s="244"/>
      <c r="AB50" s="48"/>
      <c r="AC50" s="48"/>
      <c r="AD50" s="48"/>
      <c r="AE50" s="48"/>
      <c r="AF50" s="48"/>
      <c r="AG50" s="48"/>
      <c r="AH50" s="48"/>
      <c r="AI50" s="47"/>
      <c r="AJ50" s="48"/>
      <c r="AK50" s="48"/>
      <c r="AL50" s="47"/>
      <c r="AM50" s="47"/>
      <c r="AN50" s="47"/>
      <c r="AO50" s="47"/>
      <c r="AP50" s="254"/>
      <c r="AQ50" s="266"/>
      <c r="AR50" s="267"/>
      <c r="AS50" s="267"/>
      <c r="AT50" s="268"/>
      <c r="AU50" s="91"/>
      <c r="AV50" s="52"/>
      <c r="AW50" s="53"/>
      <c r="AX50" s="52"/>
      <c r="AY50" s="53"/>
      <c r="AZ50" s="52"/>
      <c r="BA50" s="54"/>
    </row>
    <row r="51" spans="3:54" ht="9.9499999999999993" customHeight="1" x14ac:dyDescent="0.15">
      <c r="C51" s="234"/>
      <c r="D51" s="300" t="s">
        <v>82</v>
      </c>
      <c r="E51" s="301"/>
      <c r="F51" s="304" t="s">
        <v>83</v>
      </c>
      <c r="G51" s="301"/>
      <c r="H51" s="304" t="s">
        <v>84</v>
      </c>
      <c r="I51" s="306"/>
      <c r="J51" s="283" t="str">
        <f t="shared" si="23"/>
        <v/>
      </c>
      <c r="K51" s="284" t="str">
        <f t="shared" si="23"/>
        <v/>
      </c>
      <c r="L51" s="285" t="str">
        <f t="shared" si="23"/>
        <v/>
      </c>
      <c r="M51" s="216" t="str">
        <f>IF($B51="","",IF((VALUE(TEXT($B51,"yyyymmdd"))-20181001)&lt;0,"×",IF((TEXT($B51,"yyyymmdd")-20180000)&lt;100000,0,LEFT(TEXT($B51,"yyyymmdd")-20180000,1))))</f>
        <v/>
      </c>
      <c r="N51" s="225" t="str">
        <f>IF($B51="","",IF((VALUE(TEXT($B51,"yyyymmdd"))-20181001)&lt;0,"×",IF((TEXT($B51,"yyyymmdd")-20180000)&lt;100000,LEFT(TEXT($B51,"yyyymmdd")-20180000,1),MID(TEXT($B51,"yyyymmdd")-20180000,2,1))))</f>
        <v/>
      </c>
      <c r="O51" s="216" t="str">
        <f>IF($B51="","",IF((VALUE(TEXT($B51,"yyyymmdd"))-20181001)&lt;0,"×",IF((TEXT($B51,"yyyymmdd")-20180000)&lt;100000,MID(TEXT($B51,"yyyymmdd")-20180000,2,1),MID(TEXT($B51,"yyyymmdd")-20180000,3,1))))</f>
        <v/>
      </c>
      <c r="P51" s="225" t="str">
        <f>IF($B51="","",IF((VALUE(TEXT($B51,"yyyymmdd"))-20181001)&lt;0,"×",IF((TEXT($B51,"yyyymmdd")-20180000)&lt;100000,MID(TEXT($B51,"yyyymmdd")-20180000,3,1),MID(TEXT($B51,"yyyymmdd")-20180000,4,1))))</f>
        <v/>
      </c>
      <c r="Q51" s="216" t="str">
        <f>IF($B51="","",IF((VALUE(TEXT($B51,"yyyymmdd"))-20181001)&lt;0,"×",IF((TEXT($B51,"yyyymmdd")-20180000)&lt;100000,MID(TEXT($B51,"yyyymmdd")-20180000,4,1),MID(TEXT($B51,"yyyymmdd")-20180000,5,1))))</f>
        <v/>
      </c>
      <c r="R51" s="228"/>
      <c r="S51" s="237"/>
      <c r="T51" s="240"/>
      <c r="U51" s="225"/>
      <c r="V51" s="216"/>
      <c r="W51" s="240"/>
      <c r="X51" s="260"/>
      <c r="Y51" s="272" t="s">
        <v>42</v>
      </c>
      <c r="Z51" s="246"/>
      <c r="AA51" s="247"/>
      <c r="AB51" s="48"/>
      <c r="AC51" s="48"/>
      <c r="AD51" s="48"/>
      <c r="AE51" s="48"/>
      <c r="AF51" s="48"/>
      <c r="AG51" s="48"/>
      <c r="AH51" s="55"/>
      <c r="AI51" s="55"/>
      <c r="AJ51" s="48"/>
      <c r="AK51" s="48"/>
      <c r="AL51" s="55"/>
      <c r="AM51" s="55"/>
      <c r="AN51" s="55"/>
      <c r="AO51" s="55"/>
      <c r="AP51" s="254"/>
      <c r="AQ51" s="266"/>
      <c r="AR51" s="267"/>
      <c r="AS51" s="267"/>
      <c r="AT51" s="268"/>
      <c r="AU51" s="56"/>
      <c r="AV51" s="57"/>
      <c r="AW51" s="58"/>
      <c r="AX51" s="57"/>
      <c r="AY51" s="58"/>
      <c r="AZ51" s="57"/>
      <c r="BA51" s="54"/>
    </row>
    <row r="52" spans="3:54" ht="9.9499999999999993" customHeight="1" thickBot="1" x14ac:dyDescent="0.2">
      <c r="C52" s="235"/>
      <c r="D52" s="302"/>
      <c r="E52" s="303"/>
      <c r="F52" s="305"/>
      <c r="G52" s="303"/>
      <c r="H52" s="305"/>
      <c r="I52" s="307"/>
      <c r="J52" s="286" t="str">
        <f t="shared" si="23"/>
        <v/>
      </c>
      <c r="K52" s="287" t="str">
        <f t="shared" si="23"/>
        <v/>
      </c>
      <c r="L52" s="288" t="str">
        <f t="shared" si="23"/>
        <v/>
      </c>
      <c r="M52" s="217" t="str">
        <f>IF($B52="","",IF((VALUE(TEXT($B52,"yyyymmdd"))-20181001)&lt;0,"×",IF((TEXT($B52,"yyyymmdd")-20180000)&lt;100000,0,LEFT(TEXT($B52,"yyyymmdd")-20180000,1))))</f>
        <v/>
      </c>
      <c r="N52" s="226" t="str">
        <f>IF($B52="","",IF((VALUE(TEXT($B52,"yyyymmdd"))-20181001)&lt;0,"×",IF((TEXT($B52,"yyyymmdd")-20180000)&lt;100000,LEFT(TEXT($B52,"yyyymmdd")-20180000,1),MID(TEXT($B52,"yyyymmdd")-20180000,2,1))))</f>
        <v/>
      </c>
      <c r="O52" s="217" t="str">
        <f>IF($B52="","",IF((VALUE(TEXT($B52,"yyyymmdd"))-20181001)&lt;0,"×",IF((TEXT($B52,"yyyymmdd")-20180000)&lt;100000,MID(TEXT($B52,"yyyymmdd")-20180000,2,1),MID(TEXT($B52,"yyyymmdd")-20180000,3,1))))</f>
        <v/>
      </c>
      <c r="P52" s="226" t="str">
        <f>IF($B52="","",IF((VALUE(TEXT($B52,"yyyymmdd"))-20181001)&lt;0,"×",IF((TEXT($B52,"yyyymmdd")-20180000)&lt;100000,MID(TEXT($B52,"yyyymmdd")-20180000,3,1),MID(TEXT($B52,"yyyymmdd")-20180000,4,1))))</f>
        <v/>
      </c>
      <c r="Q52" s="217" t="str">
        <f>IF($B52="","",IF((VALUE(TEXT($B52,"yyyymmdd"))-20181001)&lt;0,"×",IF((TEXT($B52,"yyyymmdd")-20180000)&lt;100000,MID(TEXT($B52,"yyyymmdd")-20180000,4,1),MID(TEXT($B52,"yyyymmdd")-20180000,5,1))))</f>
        <v/>
      </c>
      <c r="R52" s="229"/>
      <c r="S52" s="238"/>
      <c r="T52" s="241"/>
      <c r="U52" s="226"/>
      <c r="V52" s="217"/>
      <c r="W52" s="241"/>
      <c r="X52" s="261"/>
      <c r="Y52" s="273"/>
      <c r="Z52" s="248"/>
      <c r="AA52" s="247"/>
      <c r="AB52" s="48"/>
      <c r="AC52" s="48"/>
      <c r="AD52" s="48"/>
      <c r="AE52" s="48"/>
      <c r="AF52" s="48"/>
      <c r="AG52" s="48"/>
      <c r="AH52" s="55"/>
      <c r="AI52" s="55"/>
      <c r="AJ52" s="48"/>
      <c r="AK52" s="48"/>
      <c r="AL52" s="55"/>
      <c r="AM52" s="55"/>
      <c r="AN52" s="55"/>
      <c r="AO52" s="55"/>
      <c r="AP52" s="255"/>
      <c r="AQ52" s="269"/>
      <c r="AR52" s="270"/>
      <c r="AS52" s="270"/>
      <c r="AT52" s="271"/>
      <c r="AU52" s="59"/>
      <c r="AV52" s="60"/>
      <c r="AW52" s="61"/>
      <c r="AX52" s="60"/>
      <c r="AY52" s="61"/>
      <c r="AZ52" s="60"/>
      <c r="BA52" s="62"/>
    </row>
    <row r="53" spans="3:54" ht="5.0999999999999996" customHeight="1" thickBot="1" x14ac:dyDescent="0.2">
      <c r="C53" s="63"/>
      <c r="D53" s="64"/>
      <c r="E53" s="64"/>
      <c r="F53" s="64"/>
      <c r="G53" s="65"/>
      <c r="H53" s="66"/>
      <c r="I53" s="67"/>
      <c r="J53" s="67"/>
      <c r="K53" s="68"/>
      <c r="L53" s="68"/>
      <c r="M53" s="65"/>
      <c r="N53" s="65"/>
      <c r="O53" s="65"/>
      <c r="P53" s="65"/>
      <c r="Q53" s="65"/>
      <c r="R53" s="65"/>
      <c r="S53" s="69"/>
      <c r="T53" s="70"/>
      <c r="U53" s="70"/>
      <c r="V53" s="70"/>
      <c r="W53" s="70"/>
      <c r="X53" s="70"/>
      <c r="Y53" s="70"/>
      <c r="Z53" s="70"/>
      <c r="AA53" s="70"/>
      <c r="AB53" s="71"/>
      <c r="AC53" s="71"/>
      <c r="AD53" s="71"/>
      <c r="AE53" s="71"/>
      <c r="AF53" s="71"/>
      <c r="AG53" s="71"/>
      <c r="AH53" s="72"/>
      <c r="AI53" s="72"/>
      <c r="AJ53" s="72"/>
      <c r="AK53" s="72"/>
      <c r="AL53" s="72"/>
      <c r="AM53" s="72"/>
      <c r="AN53" s="73"/>
      <c r="AO53" s="74"/>
      <c r="AP53" s="74"/>
      <c r="AQ53" s="74"/>
      <c r="AR53" s="74"/>
      <c r="AS53" s="74"/>
      <c r="AT53" s="74"/>
      <c r="AU53" s="72"/>
      <c r="AV53" s="75"/>
      <c r="AW53" s="75"/>
      <c r="AX53" s="75"/>
      <c r="AY53" s="75"/>
      <c r="AZ53" s="75"/>
      <c r="BA53" s="75"/>
    </row>
    <row r="54" spans="3:54" ht="12.75" customHeight="1" x14ac:dyDescent="0.15">
      <c r="C54" s="32" t="s">
        <v>85</v>
      </c>
      <c r="D54" s="230" t="s">
        <v>28</v>
      </c>
      <c r="E54" s="231"/>
      <c r="F54" s="231"/>
      <c r="G54" s="231"/>
      <c r="H54" s="231"/>
      <c r="I54" s="231"/>
      <c r="J54" s="231"/>
      <c r="K54" s="231"/>
      <c r="L54" s="231"/>
      <c r="M54" s="232"/>
      <c r="N54" s="200" t="s">
        <v>29</v>
      </c>
      <c r="O54" s="201"/>
      <c r="P54" s="201"/>
      <c r="Q54" s="201"/>
      <c r="R54" s="201"/>
      <c r="S54" s="201"/>
      <c r="T54" s="201"/>
      <c r="U54" s="201"/>
      <c r="V54" s="201"/>
      <c r="W54" s="201"/>
      <c r="X54" s="201"/>
      <c r="Y54" s="201"/>
      <c r="Z54" s="201"/>
      <c r="AA54" s="201"/>
      <c r="AB54" s="201"/>
      <c r="AC54" s="201"/>
      <c r="AD54" s="201"/>
      <c r="AE54" s="202"/>
      <c r="AF54" s="313" t="s">
        <v>31</v>
      </c>
      <c r="AG54" s="314"/>
      <c r="AH54" s="315"/>
      <c r="AI54" s="200" t="s">
        <v>30</v>
      </c>
      <c r="AJ54" s="201"/>
      <c r="AK54" s="201"/>
      <c r="AL54" s="201"/>
      <c r="AM54" s="201"/>
      <c r="AN54" s="201"/>
      <c r="AO54" s="201"/>
      <c r="AP54" s="201"/>
      <c r="AQ54" s="202"/>
      <c r="AR54" s="230" t="s">
        <v>32</v>
      </c>
      <c r="AS54" s="231"/>
      <c r="AT54" s="231"/>
      <c r="AU54" s="231"/>
      <c r="AV54" s="231"/>
      <c r="AW54" s="231"/>
      <c r="AX54" s="231"/>
      <c r="AY54" s="231"/>
      <c r="AZ54" s="231"/>
      <c r="BA54" s="232"/>
      <c r="BB54" s="33"/>
    </row>
    <row r="55" spans="3:54" ht="9.9499999999999993" customHeight="1" x14ac:dyDescent="0.15">
      <c r="C55" s="233">
        <v>20</v>
      </c>
      <c r="D55" s="337" t="str">
        <f>IF(入力!$E34="","",LEFT(RIGHT(CONCATENATE("          ",入力!$E34),10),1))</f>
        <v/>
      </c>
      <c r="E55" s="340" t="str">
        <f>IF(入力!$E34="","",MID(RIGHT(CONCATENATE("          ",入力!$E34),10),2,1))</f>
        <v/>
      </c>
      <c r="F55" s="340" t="str">
        <f>IF(入力!$E34="","",MID(RIGHT(CONCATENATE("          ",入力!$E34),10),3,1))</f>
        <v/>
      </c>
      <c r="G55" s="340" t="str">
        <f>IF(入力!$E34="","",MID(RIGHT(CONCATENATE("          ",入力!$E34),10),4,1))</f>
        <v/>
      </c>
      <c r="H55" s="340" t="str">
        <f>IF(入力!$E34="","",MID(RIGHT(CONCATENATE("          ",入力!$E34),10),5,1))</f>
        <v/>
      </c>
      <c r="I55" s="340" t="str">
        <f>IF(入力!$E34="","",MID(RIGHT(CONCATENATE("          ",入力!$E34),10),6,1))</f>
        <v/>
      </c>
      <c r="J55" s="340" t="str">
        <f>IF(入力!$E34="","",MID(RIGHT(CONCATENATE("          ",入力!$E34),10),7,1))</f>
        <v/>
      </c>
      <c r="K55" s="340" t="str">
        <f>IF(入力!$E34="","",MID(RIGHT(CONCATENATE("          ",入力!$E34),10),8,1))</f>
        <v/>
      </c>
      <c r="L55" s="340" t="str">
        <f>IF(入力!$E34="","",MID(RIGHT(CONCATENATE("          ",入力!$E34),10),9,1))</f>
        <v/>
      </c>
      <c r="M55" s="347" t="str">
        <f>IF(入力!$E34="","",RIGHT(RIGHT(CONCATENATE("          ",入力!$E34),10),1))</f>
        <v/>
      </c>
      <c r="N55" s="1" t="s">
        <v>33</v>
      </c>
      <c r="O55" s="343" t="str">
        <f>IF(入力!$H34="","",入力!$H34)</f>
        <v/>
      </c>
      <c r="P55" s="343"/>
      <c r="Q55" s="343"/>
      <c r="R55" s="343"/>
      <c r="S55" s="343"/>
      <c r="T55" s="343"/>
      <c r="U55" s="343"/>
      <c r="V55" s="365"/>
      <c r="W55" s="2"/>
      <c r="X55" s="343" t="str">
        <f>IF(入力!$I34="","",入力!$I34)</f>
        <v/>
      </c>
      <c r="Y55" s="343"/>
      <c r="Z55" s="343"/>
      <c r="AA55" s="343"/>
      <c r="AB55" s="343"/>
      <c r="AC55" s="343"/>
      <c r="AD55" s="343"/>
      <c r="AE55" s="344"/>
      <c r="AF55" s="281" t="str">
        <f>IF(入力!J34="","",IF(入力!J34="男","5 ：男",IF(入力!J34="女","6 ：女","error")))</f>
        <v/>
      </c>
      <c r="AG55" s="218"/>
      <c r="AH55" s="222"/>
      <c r="AI55" s="281" t="str">
        <f>IF(入力!K34="","",IF((VALUE(TEXT(入力!K34,"yyyymmdd"))-20190501)&gt;=0,"令和",IF((VALUE(TEXT(入力!K34,"yyyymmdd"))-19890108)&gt;=0,"平成","昭和")))</f>
        <v/>
      </c>
      <c r="AJ55" s="218" t="str">
        <f t="shared" ref="AI55:AK60" si="24">IF($B55="","",IF((VALUE(TEXT($B55,"yyyymmdd"))-20190501)&gt;=0,"9 ： 令和",IF((VALUE(TEXT($B55,"yyyymmdd"))-19890108)&gt;=0,"7 ： 平成","5 ： 昭和")))</f>
        <v/>
      </c>
      <c r="AK55" s="282" t="str">
        <f t="shared" si="24"/>
        <v/>
      </c>
      <c r="AL55" s="215" t="str">
        <f>IF(入力!K34="","",IF((VALUE(TEXT(入力!K34,"yyyymmdd"))-20190501)&lt;0,LEFT(IF((VALUE(TEXT(入力!K34,"yyyymmdd"))-19890108)&gt;=0,RIGHT(CONCATENATE("0",TEXT(入力!K34,"yyyymmdd")-19880000),6),TEXT(入力!K34,"yyyymmdd")-19250000),1),IF((TEXT(入力!K34,"yyyymmdd")-20180000)&lt;100000,0,LEFT(TEXT(入力!K34,"yyyymmdd")-20180000,1))))</f>
        <v/>
      </c>
      <c r="AM55" s="224" t="str">
        <f>IF(入力!K34="","",IF((VALUE(TEXT(入力!K34,"yyyymmdd"))-20190501)&lt;0,MID(IF((VALUE(TEXT(入力!K34,"yyyymmdd"))-19890108)&gt;=0,RIGHT(CONCATENATE("0",TEXT(入力!K34,"yyyymmdd")-19880000),6),TEXT(入力!K34,"yyyymmdd")-19250000),2,1),IF((TEXT(入力!K34,"yyyymmdd")-20180000)&lt;100000,LEFT(TEXT(入力!K34,"yyyymmdd")-20180000,1),MID(TEXT(入力!K34,"yyyymmdd")-20180000,2,1))))</f>
        <v/>
      </c>
      <c r="AN55" s="215" t="str">
        <f>IF(入力!K34="","",IF((VALUE(TEXT(入力!K34,"yyyymmdd"))-20190501)&lt;0,MID(IF((VALUE(TEXT(入力!K34,"yyyymmdd"))-19890108)&gt;=0,RIGHT(CONCATENATE("0",TEXT(入力!K34,"yyyymmdd")-19880000),6),TEXT(入力!K34,"yyyymmdd")-19250000),3,1),IF((TEXT(入力!K34,"yyyymmdd")-20180000)&lt;100000,MID(TEXT(入力!K34,"yyyymmdd")-20180000,2,1),MID(TEXT(入力!K34,"yyyymmdd")-20180000,3,1))))</f>
        <v/>
      </c>
      <c r="AO55" s="224" t="str">
        <f>IF(入力!K34="","",IF((VALUE(TEXT(入力!K34,"yyyymmdd"))-20190501)&lt;0,MID(IF((VALUE(TEXT(入力!K34,"yyyymmdd"))-19890108)&gt;=0,RIGHT(CONCATENATE("0",TEXT(入力!K34,"yyyymmdd")-19880000),6),TEXT(入力!K34,"yyyymmdd")-19250000),4,1),IF((TEXT(入力!K34,"yyyymmdd")-20180000)&lt;100000,MID(TEXT(入力!K34,"yyyymmdd")-20180000,3,1),MID(TEXT(入力!K34,"yyyymmdd")-20180000,4,1))))</f>
        <v/>
      </c>
      <c r="AP55" s="215" t="str">
        <f>IF(入力!K34="","",IF((VALUE(TEXT(入力!K34,"yyyymmdd"))-20190501)&lt;0,MID(IF((VALUE(TEXT(入力!K34,"yyyymmdd"))-19890108)&gt;=0,RIGHT(CONCATENATE("0",TEXT(入力!K34,"yyyymmdd")-19880000),6),TEXT(入力!K34,"yyyymmdd")-19250000),5,1),IF((TEXT(入力!K34,"yyyymmdd")-20180000)&lt;100000,MID(TEXT(入力!K34,"yyyymmdd")-20180000,4,1),MID(TEXT(入力!K34,"yyyymmdd")-20180000,5,1))))</f>
        <v/>
      </c>
      <c r="AQ55" s="227" t="str">
        <f>IF(入力!K34="","",IF((VALUE(TEXT(入力!K34,"yyyymmdd"))-20190501)&lt;0,RIGHT(IF((VALUE(TEXT(入力!K34,"yyyymmdd"))-19890108)&gt;=0,RIGHT(CONCATENATE("0",TEXT(入力!K34,"yyyymmdd")-19880000),6),TEXT(入力!K34,"yyyymmdd")-19250000),1),RIGHT(TEXT(入力!K34,"yyyymmdd")-20180000,1)))</f>
        <v/>
      </c>
      <c r="AR55" s="337" t="str">
        <f>IF(入力!$L34="","",LEFT(入力!$L34,1))</f>
        <v/>
      </c>
      <c r="AS55" s="340" t="str">
        <f>IF(入力!$L34="","",MID(入力!$L34,2,1))</f>
        <v/>
      </c>
      <c r="AT55" s="340" t="str">
        <f>IF(入力!$L34="","",MID(入力!$L34,3,1))</f>
        <v/>
      </c>
      <c r="AU55" s="359" t="str">
        <f>IF(入力!$L34="","",RIGHT(入力!$L34,1))</f>
        <v/>
      </c>
      <c r="AV55" s="362" t="str">
        <f>IF(入力!$N34="","",LEFT(入力!$N34,1))</f>
        <v/>
      </c>
      <c r="AW55" s="340" t="str">
        <f>IF(入力!$N34="","",MID(入力!$N34,2,1))</f>
        <v/>
      </c>
      <c r="AX55" s="340" t="str">
        <f>IF(入力!$N34="","",MID(入力!$N34,3,1))</f>
        <v/>
      </c>
      <c r="AY55" s="340" t="str">
        <f>IF(入力!$N34="","",MID(入力!$N34,4,1))</f>
        <v/>
      </c>
      <c r="AZ55" s="340" t="str">
        <f>IF(入力!$N34="","",MID(入力!$N34,5,1))</f>
        <v/>
      </c>
      <c r="BA55" s="347" t="str">
        <f>IF(入力!$N34="","",RIGHT(入力!$N34,1))</f>
        <v/>
      </c>
      <c r="BB55" s="36"/>
    </row>
    <row r="56" spans="3:54" ht="9.9499999999999993" customHeight="1" x14ac:dyDescent="0.15">
      <c r="C56" s="234"/>
      <c r="D56" s="338"/>
      <c r="E56" s="341"/>
      <c r="F56" s="341"/>
      <c r="G56" s="341"/>
      <c r="H56" s="341"/>
      <c r="I56" s="341"/>
      <c r="J56" s="341"/>
      <c r="K56" s="341"/>
      <c r="L56" s="341"/>
      <c r="M56" s="348"/>
      <c r="N56" s="3"/>
      <c r="O56" s="345"/>
      <c r="P56" s="345"/>
      <c r="Q56" s="345"/>
      <c r="R56" s="345"/>
      <c r="S56" s="345"/>
      <c r="T56" s="345"/>
      <c r="U56" s="345"/>
      <c r="V56" s="366"/>
      <c r="W56" s="4"/>
      <c r="X56" s="345"/>
      <c r="Y56" s="345"/>
      <c r="Z56" s="345"/>
      <c r="AA56" s="345"/>
      <c r="AB56" s="345"/>
      <c r="AC56" s="345"/>
      <c r="AD56" s="345"/>
      <c r="AE56" s="346"/>
      <c r="AF56" s="283"/>
      <c r="AG56" s="284"/>
      <c r="AH56" s="298"/>
      <c r="AI56" s="283" t="str">
        <f t="shared" si="24"/>
        <v/>
      </c>
      <c r="AJ56" s="284" t="str">
        <f t="shared" si="24"/>
        <v/>
      </c>
      <c r="AK56" s="285" t="str">
        <f t="shared" si="24"/>
        <v/>
      </c>
      <c r="AL56" s="216" t="str">
        <f t="shared" ref="AL56:AL60" si="25">IF($B56="","",IF((VALUE(TEXT(AK56,"yyyymmdd"))-20190501)&lt;0,LEFT(IF((VALUE(TEXT(AK56,"yyyymmdd"))-19890108)&gt;=0,RIGHT(CONCATENATE("0",TEXT($B56,"yyyymmdd")-19880000),6),TEXT($B56,"yyyymmdd")-19250000),1),IF((TEXT($B56,"yyyymmdd")-20180000)&lt;100000,0,LEFT(TEXT($B56,"yyyymmdd")-20180000,1))))</f>
        <v/>
      </c>
      <c r="AM56" s="225" t="str">
        <f t="shared" ref="AM56:AM60" si="26">IF($B56="","",IF((VALUE(TEXT(AK56,"yyyymmdd"))-20190501)&lt;0,MID(IF((VALUE(TEXT($B56,"yyyymmdd"))-19890108)&gt;=0,RIGHT(CONCATENATE("0",TEXT($B56,"yyyymmdd")-19880000),6),TEXT($B56,"yyyymmdd")-19250000),2,1),IF((TEXT($B56,"yyyymmdd")-20180000)&lt;100000,LEFT(TEXT($B56,"yyyymmdd")-20180000,1),MID(TEXT($B56,"yyyymmdd")-20180000,2,1))))</f>
        <v/>
      </c>
      <c r="AN56" s="216" t="str">
        <f t="shared" ref="AN56:AN60" si="27">IF($B56="","",IF((VALUE(TEXT(AK56,"yyyymmdd"))-20190501)&lt;0,MID(IF((VALUE(TEXT($B56,"yyyymmdd"))-19890108)&gt;=0,RIGHT(CONCATENATE("0",TEXT($B56,"yyyymmdd")-19880000),6),TEXT($B56,"yyyymmdd")-19250000),3,1),IF((TEXT($B56,"yyyymmdd")-20180000)&lt;100000,MID(TEXT($B56,"yyyymmdd")-20180000,2,1),MID(TEXT($B56,"yyyymmdd")-20180000,3,1))))</f>
        <v/>
      </c>
      <c r="AO56" s="225" t="str">
        <f t="shared" ref="AO56:AO60" si="28">IF($B56="","",IF((VALUE(TEXT(AK56,"yyyymmdd"))-20190501)&lt;0,MID(IF((VALUE(TEXT($B56,"yyyymmdd"))-19890108)&gt;=0,RIGHT(CONCATENATE("0",TEXT($B56,"yyyymmdd")-19880000),6),TEXT($B56,"yyyymmdd")-19250000),4,1),IF((TEXT($B56,"yyyymmdd")-20180000)&lt;100000,MID(TEXT($B56,"yyyymmdd")-20180000,3,1),MID(TEXT($B56,"yyyymmdd")-20180000,4,1))))</f>
        <v/>
      </c>
      <c r="AP56" s="216" t="str">
        <f t="shared" ref="AP56:AP60" si="29">IF($B56="","",IF((VALUE(TEXT(AK56,"yyyymmdd"))-20190501)&lt;0,MID(IF((VALUE(TEXT($B56,"yyyymmdd"))-19890108)&gt;=0,RIGHT(CONCATENATE("0",TEXT($B56,"yyyymmdd")-19880000),6),TEXT($B56,"yyyymmdd")-19250000),5,1),IF((TEXT($B56,"yyyymmdd")-20180000)&lt;100000,MID(TEXT($B56,"yyyymmdd")-20180000,4,1),MID(TEXT($B56,"yyyymmdd")-20180000,5,1))))</f>
        <v/>
      </c>
      <c r="AQ56" s="228" t="str">
        <f t="shared" ref="AQ56:AQ60" si="30">IF($B56="","",IF((VALUE(TEXT(AK56,"yyyymmdd"))-20190501)&lt;0,RIGHT(IF((VALUE(TEXT($B56,"yyyymmdd"))-19890108)&gt;=0,RIGHT(CONCATENATE("0",TEXT($B56,"yyyymmdd")-19880000),6),TEXT($B56,"yyyymmdd")-19250000),1),RIGHT(TEXT($B56,"yyyymmdd")-20180000,1)))</f>
        <v/>
      </c>
      <c r="AR56" s="338"/>
      <c r="AS56" s="341"/>
      <c r="AT56" s="341"/>
      <c r="AU56" s="360"/>
      <c r="AV56" s="363"/>
      <c r="AW56" s="341"/>
      <c r="AX56" s="341"/>
      <c r="AY56" s="341"/>
      <c r="AZ56" s="341"/>
      <c r="BA56" s="348"/>
      <c r="BB56" s="36"/>
    </row>
    <row r="57" spans="3:54" ht="9.9499999999999993" customHeight="1" x14ac:dyDescent="0.15">
      <c r="C57" s="234"/>
      <c r="D57" s="338"/>
      <c r="E57" s="341"/>
      <c r="F57" s="341"/>
      <c r="G57" s="341"/>
      <c r="H57" s="341"/>
      <c r="I57" s="341"/>
      <c r="J57" s="341"/>
      <c r="K57" s="341"/>
      <c r="L57" s="341"/>
      <c r="M57" s="348"/>
      <c r="N57" s="1" t="s">
        <v>34</v>
      </c>
      <c r="O57" s="350" t="str">
        <f>IF(入力!$F34="","",入力!$F34)</f>
        <v/>
      </c>
      <c r="P57" s="350"/>
      <c r="Q57" s="350"/>
      <c r="R57" s="350"/>
      <c r="S57" s="350"/>
      <c r="T57" s="350"/>
      <c r="U57" s="350"/>
      <c r="V57" s="351"/>
      <c r="W57" s="5" t="s">
        <v>35</v>
      </c>
      <c r="X57" s="350" t="str">
        <f>IF(入力!$G34="","",入力!$G34)</f>
        <v/>
      </c>
      <c r="Y57" s="350"/>
      <c r="Z57" s="350"/>
      <c r="AA57" s="350"/>
      <c r="AB57" s="350"/>
      <c r="AC57" s="350"/>
      <c r="AD57" s="350"/>
      <c r="AE57" s="356"/>
      <c r="AF57" s="283"/>
      <c r="AG57" s="284"/>
      <c r="AH57" s="298"/>
      <c r="AI57" s="283" t="str">
        <f t="shared" si="24"/>
        <v/>
      </c>
      <c r="AJ57" s="284" t="str">
        <f t="shared" si="24"/>
        <v/>
      </c>
      <c r="AK57" s="285" t="str">
        <f t="shared" si="24"/>
        <v/>
      </c>
      <c r="AL57" s="216" t="str">
        <f t="shared" si="25"/>
        <v/>
      </c>
      <c r="AM57" s="225" t="str">
        <f t="shared" si="26"/>
        <v/>
      </c>
      <c r="AN57" s="216" t="str">
        <f t="shared" si="27"/>
        <v/>
      </c>
      <c r="AO57" s="225" t="str">
        <f t="shared" si="28"/>
        <v/>
      </c>
      <c r="AP57" s="216" t="str">
        <f t="shared" si="29"/>
        <v/>
      </c>
      <c r="AQ57" s="228" t="str">
        <f t="shared" si="30"/>
        <v/>
      </c>
      <c r="AR57" s="338"/>
      <c r="AS57" s="341"/>
      <c r="AT57" s="341"/>
      <c r="AU57" s="360"/>
      <c r="AV57" s="363"/>
      <c r="AW57" s="341"/>
      <c r="AX57" s="341"/>
      <c r="AY57" s="341"/>
      <c r="AZ57" s="341"/>
      <c r="BA57" s="348"/>
      <c r="BB57" s="40"/>
    </row>
    <row r="58" spans="3:54" ht="9.9499999999999993" customHeight="1" x14ac:dyDescent="0.15">
      <c r="C58" s="234"/>
      <c r="D58" s="338"/>
      <c r="E58" s="341"/>
      <c r="F58" s="341"/>
      <c r="G58" s="341"/>
      <c r="H58" s="341"/>
      <c r="I58" s="341"/>
      <c r="J58" s="341"/>
      <c r="K58" s="341"/>
      <c r="L58" s="341"/>
      <c r="M58" s="348"/>
      <c r="N58" s="1"/>
      <c r="O58" s="352"/>
      <c r="P58" s="352"/>
      <c r="Q58" s="352"/>
      <c r="R58" s="352"/>
      <c r="S58" s="352"/>
      <c r="T58" s="352"/>
      <c r="U58" s="352"/>
      <c r="V58" s="353"/>
      <c r="W58" s="5"/>
      <c r="X58" s="352"/>
      <c r="Y58" s="352"/>
      <c r="Z58" s="352"/>
      <c r="AA58" s="352"/>
      <c r="AB58" s="352"/>
      <c r="AC58" s="352"/>
      <c r="AD58" s="352"/>
      <c r="AE58" s="357"/>
      <c r="AF58" s="283"/>
      <c r="AG58" s="284"/>
      <c r="AH58" s="298"/>
      <c r="AI58" s="283" t="str">
        <f t="shared" si="24"/>
        <v/>
      </c>
      <c r="AJ58" s="284" t="str">
        <f t="shared" si="24"/>
        <v/>
      </c>
      <c r="AK58" s="285" t="str">
        <f t="shared" si="24"/>
        <v/>
      </c>
      <c r="AL58" s="216" t="str">
        <f t="shared" si="25"/>
        <v/>
      </c>
      <c r="AM58" s="225" t="str">
        <f t="shared" si="26"/>
        <v/>
      </c>
      <c r="AN58" s="216" t="str">
        <f t="shared" si="27"/>
        <v/>
      </c>
      <c r="AO58" s="225" t="str">
        <f t="shared" si="28"/>
        <v/>
      </c>
      <c r="AP58" s="216" t="str">
        <f t="shared" si="29"/>
        <v/>
      </c>
      <c r="AQ58" s="228" t="str">
        <f t="shared" si="30"/>
        <v/>
      </c>
      <c r="AR58" s="338"/>
      <c r="AS58" s="341"/>
      <c r="AT58" s="341"/>
      <c r="AU58" s="360"/>
      <c r="AV58" s="363"/>
      <c r="AW58" s="341"/>
      <c r="AX58" s="341"/>
      <c r="AY58" s="341"/>
      <c r="AZ58" s="341"/>
      <c r="BA58" s="348"/>
      <c r="BB58" s="40"/>
    </row>
    <row r="59" spans="3:54" ht="9.9499999999999993" customHeight="1" x14ac:dyDescent="0.15">
      <c r="C59" s="234"/>
      <c r="D59" s="338"/>
      <c r="E59" s="341"/>
      <c r="F59" s="341"/>
      <c r="G59" s="341"/>
      <c r="H59" s="341"/>
      <c r="I59" s="341"/>
      <c r="J59" s="341"/>
      <c r="K59" s="341"/>
      <c r="L59" s="341"/>
      <c r="M59" s="348"/>
      <c r="N59" s="1"/>
      <c r="O59" s="352"/>
      <c r="P59" s="352"/>
      <c r="Q59" s="352"/>
      <c r="R59" s="352"/>
      <c r="S59" s="352"/>
      <c r="T59" s="352"/>
      <c r="U59" s="352"/>
      <c r="V59" s="353"/>
      <c r="W59" s="5"/>
      <c r="X59" s="352"/>
      <c r="Y59" s="352"/>
      <c r="Z59" s="352"/>
      <c r="AA59" s="352"/>
      <c r="AB59" s="352"/>
      <c r="AC59" s="352"/>
      <c r="AD59" s="352"/>
      <c r="AE59" s="357"/>
      <c r="AF59" s="283"/>
      <c r="AG59" s="284"/>
      <c r="AH59" s="298"/>
      <c r="AI59" s="283" t="str">
        <f t="shared" si="24"/>
        <v/>
      </c>
      <c r="AJ59" s="284" t="str">
        <f t="shared" si="24"/>
        <v/>
      </c>
      <c r="AK59" s="285" t="str">
        <f t="shared" si="24"/>
        <v/>
      </c>
      <c r="AL59" s="216" t="str">
        <f t="shared" si="25"/>
        <v/>
      </c>
      <c r="AM59" s="225" t="str">
        <f t="shared" si="26"/>
        <v/>
      </c>
      <c r="AN59" s="216" t="str">
        <f t="shared" si="27"/>
        <v/>
      </c>
      <c r="AO59" s="225" t="str">
        <f t="shared" si="28"/>
        <v/>
      </c>
      <c r="AP59" s="216" t="str">
        <f t="shared" si="29"/>
        <v/>
      </c>
      <c r="AQ59" s="228" t="str">
        <f t="shared" si="30"/>
        <v/>
      </c>
      <c r="AR59" s="338"/>
      <c r="AS59" s="341"/>
      <c r="AT59" s="341"/>
      <c r="AU59" s="360"/>
      <c r="AV59" s="363"/>
      <c r="AW59" s="341"/>
      <c r="AX59" s="341"/>
      <c r="AY59" s="341"/>
      <c r="AZ59" s="341"/>
      <c r="BA59" s="348"/>
      <c r="BB59" s="40"/>
    </row>
    <row r="60" spans="3:54" ht="9.9499999999999993" customHeight="1" thickBot="1" x14ac:dyDescent="0.2">
      <c r="C60" s="234"/>
      <c r="D60" s="339"/>
      <c r="E60" s="342"/>
      <c r="F60" s="342"/>
      <c r="G60" s="342"/>
      <c r="H60" s="342"/>
      <c r="I60" s="342"/>
      <c r="J60" s="342"/>
      <c r="K60" s="342"/>
      <c r="L60" s="342"/>
      <c r="M60" s="349"/>
      <c r="N60" s="6"/>
      <c r="O60" s="354"/>
      <c r="P60" s="354"/>
      <c r="Q60" s="354"/>
      <c r="R60" s="354"/>
      <c r="S60" s="354"/>
      <c r="T60" s="354"/>
      <c r="U60" s="354"/>
      <c r="V60" s="355"/>
      <c r="W60" s="7"/>
      <c r="X60" s="354"/>
      <c r="Y60" s="354"/>
      <c r="Z60" s="354"/>
      <c r="AA60" s="354"/>
      <c r="AB60" s="354"/>
      <c r="AC60" s="354"/>
      <c r="AD60" s="354"/>
      <c r="AE60" s="358"/>
      <c r="AF60" s="286"/>
      <c r="AG60" s="287"/>
      <c r="AH60" s="299"/>
      <c r="AI60" s="286" t="str">
        <f t="shared" si="24"/>
        <v/>
      </c>
      <c r="AJ60" s="287" t="str">
        <f t="shared" si="24"/>
        <v/>
      </c>
      <c r="AK60" s="288" t="str">
        <f t="shared" si="24"/>
        <v/>
      </c>
      <c r="AL60" s="217" t="str">
        <f t="shared" si="25"/>
        <v/>
      </c>
      <c r="AM60" s="226" t="str">
        <f t="shared" si="26"/>
        <v/>
      </c>
      <c r="AN60" s="217" t="str">
        <f t="shared" si="27"/>
        <v/>
      </c>
      <c r="AO60" s="226" t="str">
        <f t="shared" si="28"/>
        <v/>
      </c>
      <c r="AP60" s="217" t="str">
        <f t="shared" si="29"/>
        <v/>
      </c>
      <c r="AQ60" s="229" t="str">
        <f t="shared" si="30"/>
        <v/>
      </c>
      <c r="AR60" s="339"/>
      <c r="AS60" s="342"/>
      <c r="AT60" s="342"/>
      <c r="AU60" s="361"/>
      <c r="AV60" s="364"/>
      <c r="AW60" s="342"/>
      <c r="AX60" s="342"/>
      <c r="AY60" s="342"/>
      <c r="AZ60" s="342"/>
      <c r="BA60" s="349"/>
      <c r="BB60" s="43"/>
    </row>
    <row r="61" spans="3:54" ht="12.75" customHeight="1" x14ac:dyDescent="0.15">
      <c r="C61" s="234"/>
      <c r="D61" s="200" t="s">
        <v>37</v>
      </c>
      <c r="E61" s="201"/>
      <c r="F61" s="201"/>
      <c r="G61" s="201"/>
      <c r="H61" s="201"/>
      <c r="I61" s="201"/>
      <c r="J61" s="200" t="s">
        <v>97</v>
      </c>
      <c r="K61" s="201"/>
      <c r="L61" s="201"/>
      <c r="M61" s="201"/>
      <c r="N61" s="201"/>
      <c r="O61" s="201"/>
      <c r="P61" s="201"/>
      <c r="Q61" s="201"/>
      <c r="R61" s="202"/>
      <c r="S61" s="200" t="s">
        <v>36</v>
      </c>
      <c r="T61" s="201"/>
      <c r="U61" s="201"/>
      <c r="V61" s="201"/>
      <c r="W61" s="201"/>
      <c r="X61" s="201"/>
      <c r="Y61" s="202"/>
      <c r="Z61" s="44"/>
      <c r="AA61" s="45"/>
      <c r="AI61" s="46"/>
      <c r="AL61" s="46"/>
      <c r="AM61" s="46"/>
      <c r="AN61" s="46"/>
      <c r="AO61" s="46"/>
      <c r="AP61" s="253" t="s">
        <v>38</v>
      </c>
      <c r="AQ61" s="256" t="s">
        <v>86</v>
      </c>
      <c r="AR61" s="257"/>
      <c r="AS61" s="257"/>
      <c r="AT61" s="258"/>
      <c r="AU61" s="249" t="s">
        <v>87</v>
      </c>
      <c r="AV61" s="250"/>
      <c r="AW61" s="250"/>
      <c r="AX61" s="250"/>
      <c r="AY61" s="251"/>
      <c r="AZ61" s="250"/>
      <c r="BA61" s="252"/>
    </row>
    <row r="62" spans="3:54" ht="9.9499999999999993" customHeight="1" x14ac:dyDescent="0.15">
      <c r="C62" s="234"/>
      <c r="D62" s="308" t="s">
        <v>39</v>
      </c>
      <c r="E62" s="309"/>
      <c r="F62" s="311" t="s">
        <v>40</v>
      </c>
      <c r="G62" s="309"/>
      <c r="H62" s="277" t="s">
        <v>41</v>
      </c>
      <c r="I62" s="278"/>
      <c r="J62" s="281" t="str">
        <f>IF(入力!P34="","",IF((VALUE(TEXT(入力!P34,"yyyymmdd"))-20190501)&gt;=0,"令和",IF((VALUE(TEXT(入力!P34,"yyyymmdd"))-19890108)&gt;=0,"平成","昭和")))</f>
        <v/>
      </c>
      <c r="K62" s="218" t="str">
        <f t="shared" ref="J62:L66" si="31">IF($B62="","",IF((VALUE(TEXT($B62,"yyyymmdd"))-20190501)&gt;=0,"9 ： 令和",IF((VALUE(TEXT($B62,"yyyymmdd"))-19890108)&gt;=0,"7 ： 平成","5 ： 昭和")))</f>
        <v/>
      </c>
      <c r="L62" s="282" t="str">
        <f t="shared" si="31"/>
        <v/>
      </c>
      <c r="M62" s="215" t="str">
        <f>IF(入力!P34="","",IF((VALUE(TEXT(入力!P34,"yyyymmdd"))-20181001)&lt;0,"×",IF((VALUE(TEXT(入力!P34,"yyyymmdd")))&lt;20190501,LEFT(TEXT(入力!P34,"yyyymmdd")-19880000,1),IF((TEXT(入力!P34,"yyyymmdd")-20180000)&lt;100000,0,LEFT(TEXT(入力!P34,"yyyymmdd")-20180000,1)))))</f>
        <v/>
      </c>
      <c r="N62" s="224" t="str">
        <f>IF(入力!P34="","",IF((VALUE(TEXT(入力!P34,"yyyymmdd"))-20181001)&lt;0,"×",IF((VALUE(TEXT(入力!P34,"yyyymmdd")))&lt;20190501,MID(TEXT(入力!P34,"yyyymmdd")-19880000,2,1),IF((TEXT(入力!P34,"yyyymmdd")-20180000)&lt;100000,LEFT(TEXT(入力!P34,"yyyymmdd")-20180000,1),MID(TEXT(入力!P34,"yyyymmdd")-20180000,2,1)))))</f>
        <v/>
      </c>
      <c r="O62" s="215" t="str">
        <f>IF(入力!P34="","",IF((VALUE(TEXT(入力!P34,"yyyymmdd"))-20181001)&lt;0,"×",IF((VALUE(TEXT(入力!P34,"yyyymmdd")))&lt;20190501,MID(TEXT(入力!P34,"yyyymmdd")-19880000,3,1),IF((TEXT(入力!P34,"yyyymmdd")-20180000)&lt;100000,MID(TEXT(入力!P34,"yyyymmdd")-20180000,2,1),MID(TEXT(入力!P34,"yyyymmdd")-20180000,3,1)))))</f>
        <v/>
      </c>
      <c r="P62" s="224" t="str">
        <f>IF(入力!P34="","",IF((VALUE(TEXT(入力!P34,"yyyymmdd"))-20181001)&lt;0,"×",IF((VALUE(TEXT(入力!P34,"yyyymmdd")))&lt;20190501,MID(TEXT(入力!P34,"yyyymmdd")-19880000,4,1),IF((TEXT(入力!P34,"yyyymmdd")-20180000)&lt;100000,MID(TEXT(入力!P34,"yyyymmdd")-20180000,3,1),MID(TEXT(入力!P34,"yyyymmdd")-20180000,4,1)))))</f>
        <v/>
      </c>
      <c r="Q62" s="215" t="str">
        <f>IF(入力!P34="","",IF((VALUE(TEXT(入力!P34,"yyyymmdd"))-20181001)&lt;0,"×",IF((VALUE(TEXT(入力!P34,"yyyymmdd")))&lt;20190501,MID(TEXT(入力!P34,"yyyymmdd")-19880000,5,1),IF((TEXT(入力!P34,"yyyymmdd")-20180000)&lt;100000,MID(TEXT(入力!P34,"yyyymmdd")-20180000,4,1),MID(TEXT(入力!P34,"yyyymmdd")-20180000,5,1)))))</f>
        <v/>
      </c>
      <c r="R62" s="227" t="str">
        <f>IF(入力!P34="","",IF((VALUE(TEXT(入力!P34,"yyyymmdd"))-20181001)&lt;0,"×",IF((VALUE(TEXT(入力!P34,"yyyymmdd")))&lt;20190501,RIGHT(TEXT(入力!P34,"yyyymmdd")-19880000,1),RIGHT(TEXT(入力!P34,"yyyymmdd")-20180000,1))))</f>
        <v/>
      </c>
      <c r="S62" s="236" t="str">
        <f>IF(入力!Q34="","",LEFT(RIGHT(CONCATENATE(" ",入力!Q34),3),1))</f>
        <v/>
      </c>
      <c r="T62" s="239" t="str">
        <f>IF(入力!Q34="","",MID(RIGHT(CONCATENATE(" ",入力!Q34),3),2,1))</f>
        <v/>
      </c>
      <c r="U62" s="224" t="str">
        <f>IF(入力!Q34="","",RIGHT(RIGHT(CONCATENATE(" ",入力!Q34),3),1))</f>
        <v/>
      </c>
      <c r="V62" s="215">
        <v>0</v>
      </c>
      <c r="W62" s="239">
        <v>0</v>
      </c>
      <c r="X62" s="259">
        <v>0</v>
      </c>
      <c r="Y62" s="93"/>
      <c r="Z62" s="243"/>
      <c r="AA62" s="244"/>
      <c r="AB62" s="47"/>
      <c r="AC62" s="48"/>
      <c r="AD62" s="48"/>
      <c r="AE62" s="48"/>
      <c r="AF62" s="48"/>
      <c r="AG62" s="48"/>
      <c r="AH62" s="245"/>
      <c r="AI62" s="245"/>
      <c r="AJ62" s="48"/>
      <c r="AK62" s="48"/>
      <c r="AL62" s="262"/>
      <c r="AM62" s="262"/>
      <c r="AN62" s="47"/>
      <c r="AO62" s="47"/>
      <c r="AP62" s="254"/>
      <c r="AQ62" s="263"/>
      <c r="AR62" s="264"/>
      <c r="AS62" s="264"/>
      <c r="AT62" s="265"/>
      <c r="AU62" s="90"/>
      <c r="AV62" s="49"/>
      <c r="AW62" s="50"/>
      <c r="AX62" s="49"/>
      <c r="AY62" s="50"/>
      <c r="AZ62" s="49"/>
      <c r="BA62" s="51"/>
    </row>
    <row r="63" spans="3:54" ht="9.9499999999999993" customHeight="1" x14ac:dyDescent="0.15">
      <c r="C63" s="234"/>
      <c r="D63" s="243"/>
      <c r="E63" s="310"/>
      <c r="F63" s="312"/>
      <c r="G63" s="310"/>
      <c r="H63" s="279"/>
      <c r="I63" s="280"/>
      <c r="J63" s="283" t="str">
        <f t="shared" si="31"/>
        <v/>
      </c>
      <c r="K63" s="284" t="str">
        <f t="shared" si="31"/>
        <v/>
      </c>
      <c r="L63" s="285" t="str">
        <f t="shared" si="31"/>
        <v/>
      </c>
      <c r="M63" s="216" t="str">
        <f>IF($B63="","",IF((VALUE(TEXT($B63,"yyyymmdd"))-20181001)&lt;0,"×",IF((TEXT($B63,"yyyymmdd")-20180000)&lt;100000,0,LEFT(TEXT($B63,"yyyymmdd")-20180000,1))))</f>
        <v/>
      </c>
      <c r="N63" s="225" t="str">
        <f>IF($B63="","",IF((VALUE(TEXT($B63,"yyyymmdd"))-20181001)&lt;0,"×",IF((TEXT($B63,"yyyymmdd")-20180000)&lt;100000,LEFT(TEXT($B63,"yyyymmdd")-20180000,1),MID(TEXT($B63,"yyyymmdd")-20180000,2,1))))</f>
        <v/>
      </c>
      <c r="O63" s="216" t="str">
        <f>IF($B63="","",IF((VALUE(TEXT($B63,"yyyymmdd"))-20181001)&lt;0,"×",IF((TEXT($B63,"yyyymmdd")-20180000)&lt;100000,MID(TEXT($B63,"yyyymmdd")-20180000,2,1),MID(TEXT($B63,"yyyymmdd")-20180000,3,1))))</f>
        <v/>
      </c>
      <c r="P63" s="225" t="str">
        <f>IF($B63="","",IF((VALUE(TEXT($B63,"yyyymmdd"))-20181001)&lt;0,"×",IF((TEXT($B63,"yyyymmdd")-20180000)&lt;100000,MID(TEXT($B63,"yyyymmdd")-20180000,3,1),MID(TEXT($B63,"yyyymmdd")-20180000,4,1))))</f>
        <v/>
      </c>
      <c r="Q63" s="216" t="str">
        <f>IF($B63="","",IF((VALUE(TEXT($B63,"yyyymmdd"))-20181001)&lt;0,"×",IF((TEXT($B63,"yyyymmdd")-20180000)&lt;100000,MID(TEXT($B63,"yyyymmdd")-20180000,4,1),MID(TEXT($B63,"yyyymmdd")-20180000,5,1))))</f>
        <v/>
      </c>
      <c r="R63" s="228"/>
      <c r="S63" s="237"/>
      <c r="T63" s="240"/>
      <c r="U63" s="225"/>
      <c r="V63" s="216"/>
      <c r="W63" s="240"/>
      <c r="X63" s="260"/>
      <c r="Y63" s="94"/>
      <c r="Z63" s="243"/>
      <c r="AA63" s="244"/>
      <c r="AB63" s="48"/>
      <c r="AC63" s="48"/>
      <c r="AD63" s="48"/>
      <c r="AE63" s="48"/>
      <c r="AF63" s="48"/>
      <c r="AG63" s="48"/>
      <c r="AH63" s="48"/>
      <c r="AI63" s="47"/>
      <c r="AJ63" s="48"/>
      <c r="AK63" s="48"/>
      <c r="AL63" s="262"/>
      <c r="AM63" s="262"/>
      <c r="AN63" s="47"/>
      <c r="AO63" s="47"/>
      <c r="AP63" s="254"/>
      <c r="AQ63" s="266"/>
      <c r="AR63" s="267"/>
      <c r="AS63" s="267"/>
      <c r="AT63" s="268"/>
      <c r="AU63" s="91"/>
      <c r="AV63" s="52"/>
      <c r="AW63" s="53"/>
      <c r="AX63" s="52"/>
      <c r="AY63" s="53"/>
      <c r="AZ63" s="52"/>
      <c r="BA63" s="54"/>
    </row>
    <row r="64" spans="3:54" ht="9.9499999999999993" customHeight="1" x14ac:dyDescent="0.15">
      <c r="C64" s="234"/>
      <c r="D64" s="243"/>
      <c r="E64" s="310"/>
      <c r="F64" s="312"/>
      <c r="G64" s="310"/>
      <c r="H64" s="279"/>
      <c r="I64" s="280"/>
      <c r="J64" s="283" t="str">
        <f t="shared" si="31"/>
        <v/>
      </c>
      <c r="K64" s="284" t="str">
        <f t="shared" si="31"/>
        <v/>
      </c>
      <c r="L64" s="285" t="str">
        <f t="shared" si="31"/>
        <v/>
      </c>
      <c r="M64" s="216" t="str">
        <f>IF($B64="","",IF((VALUE(TEXT($B64,"yyyymmdd"))-20181001)&lt;0,"×",IF((TEXT($B64,"yyyymmdd")-20180000)&lt;100000,0,LEFT(TEXT($B64,"yyyymmdd")-20180000,1))))</f>
        <v/>
      </c>
      <c r="N64" s="225" t="str">
        <f>IF($B64="","",IF((VALUE(TEXT($B64,"yyyymmdd"))-20181001)&lt;0,"×",IF((TEXT($B64,"yyyymmdd")-20180000)&lt;100000,LEFT(TEXT($B64,"yyyymmdd")-20180000,1),MID(TEXT($B64,"yyyymmdd")-20180000,2,1))))</f>
        <v/>
      </c>
      <c r="O64" s="216" t="str">
        <f>IF($B64="","",IF((VALUE(TEXT($B64,"yyyymmdd"))-20181001)&lt;0,"×",IF((TEXT($B64,"yyyymmdd")-20180000)&lt;100000,MID(TEXT($B64,"yyyymmdd")-20180000,2,1),MID(TEXT($B64,"yyyymmdd")-20180000,3,1))))</f>
        <v/>
      </c>
      <c r="P64" s="225" t="str">
        <f>IF($B64="","",IF((VALUE(TEXT($B64,"yyyymmdd"))-20181001)&lt;0,"×",IF((TEXT($B64,"yyyymmdd")-20180000)&lt;100000,MID(TEXT($B64,"yyyymmdd")-20180000,3,1),MID(TEXT($B64,"yyyymmdd")-20180000,4,1))))</f>
        <v/>
      </c>
      <c r="Q64" s="216" t="str">
        <f>IF($B64="","",IF((VALUE(TEXT($B64,"yyyymmdd"))-20181001)&lt;0,"×",IF((TEXT($B64,"yyyymmdd")-20180000)&lt;100000,MID(TEXT($B64,"yyyymmdd")-20180000,4,1),MID(TEXT($B64,"yyyymmdd")-20180000,5,1))))</f>
        <v/>
      </c>
      <c r="R64" s="228"/>
      <c r="S64" s="237"/>
      <c r="T64" s="240"/>
      <c r="U64" s="225"/>
      <c r="V64" s="216"/>
      <c r="W64" s="240"/>
      <c r="X64" s="260"/>
      <c r="Y64" s="94"/>
      <c r="Z64" s="243"/>
      <c r="AA64" s="244"/>
      <c r="AB64" s="48"/>
      <c r="AC64" s="48"/>
      <c r="AD64" s="48"/>
      <c r="AE64" s="48"/>
      <c r="AF64" s="48"/>
      <c r="AG64" s="48"/>
      <c r="AH64" s="48"/>
      <c r="AI64" s="47"/>
      <c r="AJ64" s="48"/>
      <c r="AK64" s="48"/>
      <c r="AL64" s="47"/>
      <c r="AM64" s="47"/>
      <c r="AN64" s="47"/>
      <c r="AO64" s="47"/>
      <c r="AP64" s="254"/>
      <c r="AQ64" s="266"/>
      <c r="AR64" s="267"/>
      <c r="AS64" s="267"/>
      <c r="AT64" s="268"/>
      <c r="AU64" s="91"/>
      <c r="AV64" s="52"/>
      <c r="AW64" s="53"/>
      <c r="AX64" s="52"/>
      <c r="AY64" s="53"/>
      <c r="AZ64" s="52"/>
      <c r="BA64" s="54"/>
    </row>
    <row r="65" spans="3:53" ht="9.9499999999999993" customHeight="1" x14ac:dyDescent="0.15">
      <c r="C65" s="234"/>
      <c r="D65" s="300" t="s">
        <v>82</v>
      </c>
      <c r="E65" s="301"/>
      <c r="F65" s="304" t="s">
        <v>83</v>
      </c>
      <c r="G65" s="301"/>
      <c r="H65" s="304" t="s">
        <v>84</v>
      </c>
      <c r="I65" s="306"/>
      <c r="J65" s="283" t="str">
        <f t="shared" si="31"/>
        <v/>
      </c>
      <c r="K65" s="284" t="str">
        <f t="shared" si="31"/>
        <v/>
      </c>
      <c r="L65" s="285" t="str">
        <f t="shared" si="31"/>
        <v/>
      </c>
      <c r="M65" s="216" t="str">
        <f>IF($B65="","",IF((VALUE(TEXT($B65,"yyyymmdd"))-20181001)&lt;0,"×",IF((TEXT($B65,"yyyymmdd")-20180000)&lt;100000,0,LEFT(TEXT($B65,"yyyymmdd")-20180000,1))))</f>
        <v/>
      </c>
      <c r="N65" s="225" t="str">
        <f>IF($B65="","",IF((VALUE(TEXT($B65,"yyyymmdd"))-20181001)&lt;0,"×",IF((TEXT($B65,"yyyymmdd")-20180000)&lt;100000,LEFT(TEXT($B65,"yyyymmdd")-20180000,1),MID(TEXT($B65,"yyyymmdd")-20180000,2,1))))</f>
        <v/>
      </c>
      <c r="O65" s="216" t="str">
        <f>IF($B65="","",IF((VALUE(TEXT($B65,"yyyymmdd"))-20181001)&lt;0,"×",IF((TEXT($B65,"yyyymmdd")-20180000)&lt;100000,MID(TEXT($B65,"yyyymmdd")-20180000,2,1),MID(TEXT($B65,"yyyymmdd")-20180000,3,1))))</f>
        <v/>
      </c>
      <c r="P65" s="225" t="str">
        <f>IF($B65="","",IF((VALUE(TEXT($B65,"yyyymmdd"))-20181001)&lt;0,"×",IF((TEXT($B65,"yyyymmdd")-20180000)&lt;100000,MID(TEXT($B65,"yyyymmdd")-20180000,3,1),MID(TEXT($B65,"yyyymmdd")-20180000,4,1))))</f>
        <v/>
      </c>
      <c r="Q65" s="216" t="str">
        <f>IF($B65="","",IF((VALUE(TEXT($B65,"yyyymmdd"))-20181001)&lt;0,"×",IF((TEXT($B65,"yyyymmdd")-20180000)&lt;100000,MID(TEXT($B65,"yyyymmdd")-20180000,4,1),MID(TEXT($B65,"yyyymmdd")-20180000,5,1))))</f>
        <v/>
      </c>
      <c r="R65" s="228"/>
      <c r="S65" s="237"/>
      <c r="T65" s="240"/>
      <c r="U65" s="225"/>
      <c r="V65" s="216"/>
      <c r="W65" s="240"/>
      <c r="X65" s="260"/>
      <c r="Y65" s="272" t="s">
        <v>42</v>
      </c>
      <c r="Z65" s="246"/>
      <c r="AA65" s="247"/>
      <c r="AB65" s="48"/>
      <c r="AC65" s="48"/>
      <c r="AD65" s="48"/>
      <c r="AE65" s="48"/>
      <c r="AF65" s="48"/>
      <c r="AG65" s="48"/>
      <c r="AH65" s="55"/>
      <c r="AI65" s="55"/>
      <c r="AJ65" s="48"/>
      <c r="AK65" s="48"/>
      <c r="AL65" s="55"/>
      <c r="AM65" s="55"/>
      <c r="AN65" s="55"/>
      <c r="AO65" s="55"/>
      <c r="AP65" s="254"/>
      <c r="AQ65" s="266"/>
      <c r="AR65" s="267"/>
      <c r="AS65" s="267"/>
      <c r="AT65" s="268"/>
      <c r="AU65" s="56"/>
      <c r="AV65" s="57"/>
      <c r="AW65" s="58"/>
      <c r="AX65" s="57"/>
      <c r="AY65" s="58"/>
      <c r="AZ65" s="57"/>
      <c r="BA65" s="54"/>
    </row>
    <row r="66" spans="3:53" ht="9.9499999999999993" customHeight="1" thickBot="1" x14ac:dyDescent="0.2">
      <c r="C66" s="235"/>
      <c r="D66" s="302"/>
      <c r="E66" s="303"/>
      <c r="F66" s="305"/>
      <c r="G66" s="303"/>
      <c r="H66" s="305"/>
      <c r="I66" s="307"/>
      <c r="J66" s="286" t="str">
        <f t="shared" si="31"/>
        <v/>
      </c>
      <c r="K66" s="287" t="str">
        <f t="shared" si="31"/>
        <v/>
      </c>
      <c r="L66" s="288" t="str">
        <f t="shared" si="31"/>
        <v/>
      </c>
      <c r="M66" s="217" t="str">
        <f>IF($B66="","",IF((VALUE(TEXT($B66,"yyyymmdd"))-20181001)&lt;0,"×",IF((TEXT($B66,"yyyymmdd")-20180000)&lt;100000,0,LEFT(TEXT($B66,"yyyymmdd")-20180000,1))))</f>
        <v/>
      </c>
      <c r="N66" s="226" t="str">
        <f>IF($B66="","",IF((VALUE(TEXT($B66,"yyyymmdd"))-20181001)&lt;0,"×",IF((TEXT($B66,"yyyymmdd")-20180000)&lt;100000,LEFT(TEXT($B66,"yyyymmdd")-20180000,1),MID(TEXT($B66,"yyyymmdd")-20180000,2,1))))</f>
        <v/>
      </c>
      <c r="O66" s="217" t="str">
        <f>IF($B66="","",IF((VALUE(TEXT($B66,"yyyymmdd"))-20181001)&lt;0,"×",IF((TEXT($B66,"yyyymmdd")-20180000)&lt;100000,MID(TEXT($B66,"yyyymmdd")-20180000,2,1),MID(TEXT($B66,"yyyymmdd")-20180000,3,1))))</f>
        <v/>
      </c>
      <c r="P66" s="226" t="str">
        <f>IF($B66="","",IF((VALUE(TEXT($B66,"yyyymmdd"))-20181001)&lt;0,"×",IF((TEXT($B66,"yyyymmdd")-20180000)&lt;100000,MID(TEXT($B66,"yyyymmdd")-20180000,3,1),MID(TEXT($B66,"yyyymmdd")-20180000,4,1))))</f>
        <v/>
      </c>
      <c r="Q66" s="217" t="str">
        <f>IF($B66="","",IF((VALUE(TEXT($B66,"yyyymmdd"))-20181001)&lt;0,"×",IF((TEXT($B66,"yyyymmdd")-20180000)&lt;100000,MID(TEXT($B66,"yyyymmdd")-20180000,4,1),MID(TEXT($B66,"yyyymmdd")-20180000,5,1))))</f>
        <v/>
      </c>
      <c r="R66" s="229"/>
      <c r="S66" s="238"/>
      <c r="T66" s="241"/>
      <c r="U66" s="226"/>
      <c r="V66" s="217"/>
      <c r="W66" s="241"/>
      <c r="X66" s="261"/>
      <c r="Y66" s="273"/>
      <c r="Z66" s="248"/>
      <c r="AA66" s="247"/>
      <c r="AB66" s="48"/>
      <c r="AC66" s="48"/>
      <c r="AD66" s="48"/>
      <c r="AE66" s="48"/>
      <c r="AF66" s="48"/>
      <c r="AG66" s="48"/>
      <c r="AH66" s="55"/>
      <c r="AI66" s="55"/>
      <c r="AJ66" s="48"/>
      <c r="AK66" s="48"/>
      <c r="AL66" s="55"/>
      <c r="AM66" s="55"/>
      <c r="AN66" s="55"/>
      <c r="AO66" s="55"/>
      <c r="AP66" s="255"/>
      <c r="AQ66" s="269"/>
      <c r="AR66" s="270"/>
      <c r="AS66" s="270"/>
      <c r="AT66" s="271"/>
      <c r="AU66" s="59"/>
      <c r="AV66" s="60"/>
      <c r="AW66" s="61"/>
      <c r="AX66" s="60"/>
      <c r="AY66" s="61"/>
      <c r="AZ66" s="60"/>
      <c r="BA66" s="62"/>
    </row>
    <row r="67" spans="3:53" ht="9.9499999999999993" customHeight="1" x14ac:dyDescent="0.15">
      <c r="C67" s="76"/>
      <c r="D67" s="77"/>
      <c r="E67" s="77"/>
      <c r="F67" s="77"/>
      <c r="G67" s="31"/>
      <c r="H67" s="78"/>
      <c r="I67" s="79"/>
      <c r="J67" s="79"/>
      <c r="K67" s="80"/>
      <c r="L67" s="80"/>
      <c r="M67" s="31"/>
      <c r="N67" s="31"/>
      <c r="O67" s="31"/>
      <c r="P67" s="31"/>
      <c r="Q67" s="31"/>
      <c r="R67" s="31"/>
      <c r="S67" s="81"/>
      <c r="T67" s="92"/>
      <c r="U67" s="92"/>
      <c r="V67" s="92"/>
      <c r="W67" s="92"/>
      <c r="X67" s="92"/>
      <c r="Y67" s="92"/>
      <c r="Z67" s="92"/>
      <c r="AA67" s="92"/>
      <c r="AB67" s="82"/>
      <c r="AC67" s="55"/>
      <c r="AD67" s="55"/>
      <c r="AE67" s="55"/>
      <c r="AF67" s="55"/>
      <c r="AG67" s="55"/>
      <c r="AH67" s="55"/>
      <c r="AI67" s="55"/>
      <c r="AJ67" s="55"/>
      <c r="AK67" s="55"/>
      <c r="AL67" s="55"/>
      <c r="AM67" s="55"/>
      <c r="AN67" s="83"/>
      <c r="AO67" s="84"/>
      <c r="AP67" s="84"/>
      <c r="AQ67" s="84"/>
      <c r="AR67" s="84"/>
      <c r="AS67" s="84"/>
      <c r="AT67" s="84"/>
      <c r="AU67" s="55"/>
      <c r="AV67" s="85"/>
      <c r="AW67" s="85"/>
      <c r="AX67" s="85"/>
      <c r="AY67" s="85"/>
      <c r="AZ67" s="85"/>
      <c r="BA67" s="85"/>
    </row>
    <row r="68" spans="3:53" ht="9.9499999999999993" customHeight="1" x14ac:dyDescent="0.15">
      <c r="C68" s="76"/>
      <c r="D68" s="77"/>
      <c r="E68" s="77"/>
      <c r="F68" s="77"/>
      <c r="G68" s="31"/>
      <c r="H68" s="78"/>
      <c r="I68" s="79"/>
      <c r="J68" s="79"/>
      <c r="K68" s="80"/>
      <c r="L68" s="80"/>
      <c r="M68" s="31"/>
      <c r="N68" s="31"/>
      <c r="O68" s="31"/>
      <c r="P68" s="31"/>
      <c r="Q68" s="31"/>
      <c r="R68" s="31"/>
      <c r="S68" s="81"/>
      <c r="T68" s="92"/>
      <c r="U68" s="92"/>
      <c r="V68" s="92"/>
      <c r="W68" s="92"/>
      <c r="X68" s="92"/>
      <c r="Y68" s="92"/>
      <c r="Z68" s="92"/>
      <c r="AA68" s="92"/>
      <c r="AB68" s="82"/>
      <c r="AC68" s="55"/>
      <c r="AD68" s="55"/>
      <c r="AE68" s="55"/>
      <c r="AF68" s="55"/>
      <c r="AG68" s="48"/>
      <c r="AH68" s="55"/>
      <c r="AI68" s="55"/>
      <c r="AJ68" s="55"/>
      <c r="AK68" s="55"/>
      <c r="AL68" s="55"/>
      <c r="AM68" s="55"/>
      <c r="AN68" s="83"/>
      <c r="AO68" s="84"/>
      <c r="AP68" s="84"/>
      <c r="AQ68" s="84"/>
      <c r="AR68" s="84"/>
      <c r="AS68" s="84"/>
      <c r="AT68" s="84"/>
      <c r="AU68" s="55"/>
      <c r="AV68" s="85"/>
      <c r="AW68" s="85"/>
      <c r="AX68" s="85"/>
      <c r="AY68" s="85"/>
      <c r="AZ68" s="85"/>
      <c r="BA68" s="85"/>
    </row>
    <row r="70" spans="3:53" ht="12.75" customHeight="1" x14ac:dyDescent="0.15">
      <c r="C70" s="212" t="s">
        <v>43</v>
      </c>
      <c r="D70" s="213"/>
      <c r="E70" s="213"/>
      <c r="F70" s="213"/>
      <c r="G70" s="214"/>
      <c r="H70" s="274" t="str">
        <f>DBCS(入力!E3)</f>
        <v/>
      </c>
      <c r="I70" s="275"/>
      <c r="J70" s="275"/>
      <c r="K70" s="275"/>
      <c r="L70" s="275"/>
      <c r="M70" s="275"/>
      <c r="N70" s="275"/>
      <c r="O70" s="275"/>
      <c r="P70" s="275"/>
      <c r="Q70" s="275"/>
      <c r="R70" s="275"/>
      <c r="S70" s="275"/>
      <c r="T70" s="275"/>
      <c r="U70" s="275"/>
      <c r="V70" s="275"/>
      <c r="W70" s="275"/>
      <c r="X70" s="275"/>
      <c r="Y70" s="275"/>
      <c r="Z70" s="275"/>
      <c r="AA70" s="275"/>
      <c r="AB70" s="275"/>
      <c r="AC70" s="276"/>
      <c r="AG70" s="336" t="str">
        <f>IF(入力!E11="","",入力!E11)</f>
        <v/>
      </c>
      <c r="AH70" s="336"/>
      <c r="AI70" s="336"/>
      <c r="AJ70" s="336"/>
      <c r="AK70" s="336"/>
      <c r="AL70" s="86" t="s">
        <v>52</v>
      </c>
      <c r="AM70" s="87"/>
      <c r="AN70" s="87"/>
      <c r="AO70" s="87"/>
      <c r="AP70" s="87"/>
      <c r="AQ70" s="87"/>
      <c r="AR70" s="87"/>
      <c r="AS70" s="87"/>
      <c r="AT70" s="87"/>
      <c r="AW70" s="88"/>
      <c r="AX70" s="242" t="s">
        <v>44</v>
      </c>
      <c r="AY70" s="242"/>
      <c r="AZ70" s="89"/>
    </row>
    <row r="71" spans="3:53" ht="12.75" customHeight="1" x14ac:dyDescent="0.15">
      <c r="C71" s="203"/>
      <c r="D71" s="204"/>
      <c r="E71" s="204"/>
      <c r="F71" s="204"/>
      <c r="G71" s="205"/>
      <c r="H71" s="197"/>
      <c r="I71" s="198"/>
      <c r="J71" s="198"/>
      <c r="K71" s="198"/>
      <c r="L71" s="198"/>
      <c r="M71" s="198"/>
      <c r="N71" s="198"/>
      <c r="O71" s="198"/>
      <c r="P71" s="198"/>
      <c r="Q71" s="198"/>
      <c r="R71" s="198"/>
      <c r="S71" s="198"/>
      <c r="T71" s="198"/>
      <c r="U71" s="198"/>
      <c r="V71" s="198"/>
      <c r="W71" s="198"/>
      <c r="X71" s="198"/>
      <c r="Y71" s="198"/>
      <c r="Z71" s="198"/>
      <c r="AA71" s="198"/>
      <c r="AB71" s="198"/>
      <c r="AC71" s="199"/>
      <c r="AI71" s="87"/>
      <c r="AJ71" s="87"/>
      <c r="AK71" s="87"/>
      <c r="AL71" s="87"/>
      <c r="AM71" s="87"/>
      <c r="AN71" s="87"/>
      <c r="AO71" s="87"/>
      <c r="AP71" s="87"/>
      <c r="AQ71" s="87"/>
      <c r="AR71" s="87"/>
      <c r="AS71" s="87"/>
      <c r="AT71" s="87"/>
    </row>
    <row r="72" spans="3:53" ht="12.75" customHeight="1" x14ac:dyDescent="0.15">
      <c r="C72" s="203" t="s">
        <v>45</v>
      </c>
      <c r="D72" s="204"/>
      <c r="E72" s="204"/>
      <c r="F72" s="204"/>
      <c r="G72" s="205"/>
      <c r="H72" s="197" t="str">
        <f>DBCS(入力!E4)</f>
        <v/>
      </c>
      <c r="I72" s="198"/>
      <c r="J72" s="198"/>
      <c r="K72" s="198"/>
      <c r="L72" s="198"/>
      <c r="M72" s="198"/>
      <c r="N72" s="198"/>
      <c r="O72" s="198"/>
      <c r="P72" s="198"/>
      <c r="Q72" s="198"/>
      <c r="R72" s="198"/>
      <c r="S72" s="198"/>
      <c r="T72" s="198"/>
      <c r="U72" s="198"/>
      <c r="V72" s="198"/>
      <c r="W72" s="198"/>
      <c r="X72" s="198"/>
      <c r="Y72" s="198"/>
      <c r="Z72" s="198"/>
      <c r="AA72" s="198"/>
      <c r="AB72" s="198"/>
      <c r="AC72" s="199"/>
      <c r="AI72" s="87"/>
      <c r="AJ72" s="87"/>
      <c r="AK72" s="87"/>
      <c r="AL72" s="87"/>
      <c r="AM72" s="87"/>
      <c r="AN72" s="87"/>
      <c r="AO72" s="87"/>
      <c r="AP72" s="87"/>
      <c r="AQ72" s="87"/>
      <c r="AR72" s="87"/>
      <c r="AS72" s="87"/>
      <c r="AT72" s="87"/>
    </row>
    <row r="73" spans="3:53" ht="12.75" customHeight="1" x14ac:dyDescent="0.15">
      <c r="C73" s="203"/>
      <c r="D73" s="204"/>
      <c r="E73" s="204"/>
      <c r="F73" s="204"/>
      <c r="G73" s="205"/>
      <c r="H73" s="197"/>
      <c r="I73" s="198"/>
      <c r="J73" s="198"/>
      <c r="K73" s="198"/>
      <c r="L73" s="198"/>
      <c r="M73" s="198"/>
      <c r="N73" s="198"/>
      <c r="O73" s="198"/>
      <c r="P73" s="198"/>
      <c r="Q73" s="198"/>
      <c r="R73" s="198"/>
      <c r="S73" s="198"/>
      <c r="T73" s="198"/>
      <c r="U73" s="198"/>
      <c r="V73" s="198"/>
      <c r="W73" s="198"/>
      <c r="X73" s="198"/>
      <c r="Y73" s="198"/>
      <c r="Z73" s="198"/>
      <c r="AA73" s="198"/>
      <c r="AB73" s="198"/>
      <c r="AC73" s="199"/>
      <c r="AI73" s="87"/>
      <c r="AJ73" s="87"/>
      <c r="AK73" s="87"/>
      <c r="AL73" s="87"/>
      <c r="AM73" s="87"/>
      <c r="AN73" s="87"/>
      <c r="AO73" s="87"/>
      <c r="AP73" s="87"/>
      <c r="AQ73" s="87"/>
      <c r="AR73" s="87"/>
      <c r="AS73" s="87"/>
      <c r="AT73" s="87"/>
    </row>
    <row r="74" spans="3:53" ht="12.75" customHeight="1" x14ac:dyDescent="0.15">
      <c r="C74" s="203" t="s">
        <v>46</v>
      </c>
      <c r="D74" s="204"/>
      <c r="E74" s="204"/>
      <c r="F74" s="204"/>
      <c r="G74" s="205"/>
      <c r="H74" s="197" t="str">
        <f>IF(入力!E5="","",入力!E5)</f>
        <v/>
      </c>
      <c r="I74" s="198"/>
      <c r="J74" s="198"/>
      <c r="K74" s="198"/>
      <c r="L74" s="198"/>
      <c r="M74" s="198"/>
      <c r="N74" s="198"/>
      <c r="O74" s="198"/>
      <c r="P74" s="198"/>
      <c r="Q74" s="198"/>
      <c r="R74" s="198"/>
      <c r="S74" s="198"/>
      <c r="T74" s="198"/>
      <c r="U74" s="198"/>
      <c r="V74" s="198"/>
      <c r="W74" s="198"/>
      <c r="X74" s="198"/>
      <c r="Y74" s="198"/>
      <c r="Z74" s="198"/>
      <c r="AA74" s="198"/>
      <c r="AB74" s="198"/>
      <c r="AC74" s="199"/>
      <c r="AF74" s="212" t="s">
        <v>91</v>
      </c>
      <c r="AG74" s="213"/>
      <c r="AH74" s="213"/>
      <c r="AI74" s="213"/>
      <c r="AJ74" s="214"/>
      <c r="AK74" s="327" t="str">
        <f>IF(入力!E8="","",入力!E8)</f>
        <v/>
      </c>
      <c r="AL74" s="328"/>
      <c r="AM74" s="328"/>
      <c r="AN74" s="328"/>
      <c r="AO74" s="328"/>
      <c r="AP74" s="328"/>
      <c r="AQ74" s="328"/>
      <c r="AR74" s="328"/>
      <c r="AS74" s="328"/>
      <c r="AT74" s="329"/>
    </row>
    <row r="75" spans="3:53" ht="12.75" customHeight="1" x14ac:dyDescent="0.15">
      <c r="C75" s="203"/>
      <c r="D75" s="204"/>
      <c r="E75" s="204"/>
      <c r="F75" s="204"/>
      <c r="G75" s="205"/>
      <c r="H75" s="197"/>
      <c r="I75" s="198"/>
      <c r="J75" s="198"/>
      <c r="K75" s="198"/>
      <c r="L75" s="198"/>
      <c r="M75" s="198"/>
      <c r="N75" s="198"/>
      <c r="O75" s="198"/>
      <c r="P75" s="198"/>
      <c r="Q75" s="198"/>
      <c r="R75" s="198"/>
      <c r="S75" s="198"/>
      <c r="T75" s="198"/>
      <c r="U75" s="198"/>
      <c r="V75" s="198"/>
      <c r="W75" s="198"/>
      <c r="X75" s="198"/>
      <c r="Y75" s="198"/>
      <c r="Z75" s="198"/>
      <c r="AA75" s="198"/>
      <c r="AB75" s="198"/>
      <c r="AC75" s="199"/>
      <c r="AF75" s="203"/>
      <c r="AG75" s="204"/>
      <c r="AH75" s="204"/>
      <c r="AI75" s="204"/>
      <c r="AJ75" s="205"/>
      <c r="AK75" s="330"/>
      <c r="AL75" s="331"/>
      <c r="AM75" s="331"/>
      <c r="AN75" s="331"/>
      <c r="AO75" s="331"/>
      <c r="AP75" s="331"/>
      <c r="AQ75" s="331"/>
      <c r="AR75" s="331"/>
      <c r="AS75" s="331"/>
      <c r="AT75" s="332"/>
    </row>
    <row r="76" spans="3:53" ht="12.75" customHeight="1" x14ac:dyDescent="0.15">
      <c r="C76" s="203" t="s">
        <v>47</v>
      </c>
      <c r="D76" s="204"/>
      <c r="E76" s="204"/>
      <c r="F76" s="204"/>
      <c r="G76" s="205"/>
      <c r="H76" s="197" t="str">
        <f>DBCS(入力!E6)</f>
        <v/>
      </c>
      <c r="I76" s="198"/>
      <c r="J76" s="198"/>
      <c r="K76" s="198"/>
      <c r="L76" s="198"/>
      <c r="M76" s="198"/>
      <c r="N76" s="198"/>
      <c r="O76" s="198"/>
      <c r="P76" s="198"/>
      <c r="Q76" s="198"/>
      <c r="R76" s="198"/>
      <c r="S76" s="198"/>
      <c r="T76" s="198"/>
      <c r="U76" s="198"/>
      <c r="V76" s="198"/>
      <c r="W76" s="198"/>
      <c r="X76" s="198"/>
      <c r="Y76" s="198"/>
      <c r="Z76" s="198"/>
      <c r="AA76" s="198"/>
      <c r="AB76" s="198"/>
      <c r="AC76" s="199"/>
      <c r="AF76" s="203" t="s">
        <v>47</v>
      </c>
      <c r="AG76" s="204"/>
      <c r="AH76" s="204"/>
      <c r="AI76" s="204"/>
      <c r="AJ76" s="205"/>
      <c r="AK76" s="330" t="str">
        <f>DBCS(入力!E9)</f>
        <v/>
      </c>
      <c r="AL76" s="331"/>
      <c r="AM76" s="331"/>
      <c r="AN76" s="331"/>
      <c r="AO76" s="331"/>
      <c r="AP76" s="331"/>
      <c r="AQ76" s="331"/>
      <c r="AR76" s="331"/>
      <c r="AS76" s="331"/>
      <c r="AT76" s="332"/>
    </row>
    <row r="77" spans="3:53" ht="12.75" customHeight="1" x14ac:dyDescent="0.15">
      <c r="C77" s="206"/>
      <c r="D77" s="207"/>
      <c r="E77" s="207"/>
      <c r="F77" s="207"/>
      <c r="G77" s="208"/>
      <c r="H77" s="209"/>
      <c r="I77" s="210"/>
      <c r="J77" s="210"/>
      <c r="K77" s="210"/>
      <c r="L77" s="210"/>
      <c r="M77" s="210"/>
      <c r="N77" s="210"/>
      <c r="O77" s="210"/>
      <c r="P77" s="210"/>
      <c r="Q77" s="210"/>
      <c r="R77" s="210"/>
      <c r="S77" s="210"/>
      <c r="T77" s="210"/>
      <c r="U77" s="210"/>
      <c r="V77" s="210"/>
      <c r="W77" s="210"/>
      <c r="X77" s="210"/>
      <c r="Y77" s="210"/>
      <c r="Z77" s="210"/>
      <c r="AA77" s="210"/>
      <c r="AB77" s="210"/>
      <c r="AC77" s="211"/>
      <c r="AF77" s="206"/>
      <c r="AG77" s="207"/>
      <c r="AH77" s="207"/>
      <c r="AI77" s="207"/>
      <c r="AJ77" s="208"/>
      <c r="AK77" s="333"/>
      <c r="AL77" s="334"/>
      <c r="AM77" s="334"/>
      <c r="AN77" s="334"/>
      <c r="AO77" s="334"/>
      <c r="AP77" s="334"/>
      <c r="AQ77" s="334"/>
      <c r="AR77" s="334"/>
      <c r="AS77" s="334"/>
      <c r="AT77" s="335"/>
    </row>
  </sheetData>
  <sheetProtection algorithmName="SHA-512" hashValue="QVDsbh6tMUOXA4Lk6MfCsZoXQNvvmdNeS8QrYYXQfkWlf0fsHBGBoGaYP+jwQOxxTOqFXJeWNIjqMkasXfaH1g==" saltValue="ti5uMqjbZdFJtWzsEkHZ0Q==" spinCount="100000" sheet="1" objects="1" scenarios="1"/>
  <mergeCells count="319">
    <mergeCell ref="C74:G75"/>
    <mergeCell ref="AF74:AJ75"/>
    <mergeCell ref="AK74:AT75"/>
    <mergeCell ref="C76:G77"/>
    <mergeCell ref="H76:AC77"/>
    <mergeCell ref="AF76:AJ77"/>
    <mergeCell ref="AK76:AT77"/>
    <mergeCell ref="C70:G71"/>
    <mergeCell ref="AG70:AK70"/>
    <mergeCell ref="H70:AC71"/>
    <mergeCell ref="H74:AC75"/>
    <mergeCell ref="AX70:AY70"/>
    <mergeCell ref="C72:G73"/>
    <mergeCell ref="H72:AC73"/>
    <mergeCell ref="AL62:AM63"/>
    <mergeCell ref="AQ62:AT66"/>
    <mergeCell ref="D65:E66"/>
    <mergeCell ref="F65:G66"/>
    <mergeCell ref="H65:I66"/>
    <mergeCell ref="Y65:Y66"/>
    <mergeCell ref="Z65:AA66"/>
    <mergeCell ref="U62:U66"/>
    <mergeCell ref="V62:V66"/>
    <mergeCell ref="W62:W66"/>
    <mergeCell ref="X62:X66"/>
    <mergeCell ref="Z62:AA64"/>
    <mergeCell ref="AH62:AI62"/>
    <mergeCell ref="O62:O66"/>
    <mergeCell ref="P62:P66"/>
    <mergeCell ref="Q62:Q66"/>
    <mergeCell ref="R62:R66"/>
    <mergeCell ref="S62:S66"/>
    <mergeCell ref="T62:T66"/>
    <mergeCell ref="D62:E64"/>
    <mergeCell ref="F62:G64"/>
    <mergeCell ref="H62:I64"/>
    <mergeCell ref="J62:L66"/>
    <mergeCell ref="M62:M66"/>
    <mergeCell ref="N62:N66"/>
    <mergeCell ref="AZ55:AZ60"/>
    <mergeCell ref="BA55:BA60"/>
    <mergeCell ref="O57:V60"/>
    <mergeCell ref="X57:AE60"/>
    <mergeCell ref="D61:I61"/>
    <mergeCell ref="J61:R61"/>
    <mergeCell ref="S61:Y61"/>
    <mergeCell ref="AP61:AP66"/>
    <mergeCell ref="AQ61:AT61"/>
    <mergeCell ref="AU61:BA61"/>
    <mergeCell ref="AT55:AT60"/>
    <mergeCell ref="AU55:AU60"/>
    <mergeCell ref="AV55:AV60"/>
    <mergeCell ref="AW55:AW60"/>
    <mergeCell ref="AX55:AX60"/>
    <mergeCell ref="AY55:AY60"/>
    <mergeCell ref="AN55:AN60"/>
    <mergeCell ref="AF54:AH54"/>
    <mergeCell ref="AO55:AO60"/>
    <mergeCell ref="AP55:AP60"/>
    <mergeCell ref="AQ55:AQ60"/>
    <mergeCell ref="AR55:AR60"/>
    <mergeCell ref="AS55:AS60"/>
    <mergeCell ref="O55:V56"/>
    <mergeCell ref="X55:AE56"/>
    <mergeCell ref="AF55:AH60"/>
    <mergeCell ref="AI55:AK60"/>
    <mergeCell ref="AL55:AL60"/>
    <mergeCell ref="AM55:AM60"/>
    <mergeCell ref="O48:O52"/>
    <mergeCell ref="P48:P52"/>
    <mergeCell ref="Q48:Q52"/>
    <mergeCell ref="R48:R52"/>
    <mergeCell ref="H55:H60"/>
    <mergeCell ref="I55:I60"/>
    <mergeCell ref="J55:J60"/>
    <mergeCell ref="K55:K60"/>
    <mergeCell ref="L55:L60"/>
    <mergeCell ref="M55:M60"/>
    <mergeCell ref="D54:M54"/>
    <mergeCell ref="N54:AE54"/>
    <mergeCell ref="AO41:AO46"/>
    <mergeCell ref="AP41:AP46"/>
    <mergeCell ref="AQ41:AQ46"/>
    <mergeCell ref="AR41:AR46"/>
    <mergeCell ref="AI54:AQ54"/>
    <mergeCell ref="AR54:BA54"/>
    <mergeCell ref="C55:C66"/>
    <mergeCell ref="D55:D60"/>
    <mergeCell ref="E55:E60"/>
    <mergeCell ref="F55:F60"/>
    <mergeCell ref="G55:G60"/>
    <mergeCell ref="AL48:AM49"/>
    <mergeCell ref="AQ48:AT52"/>
    <mergeCell ref="D51:E52"/>
    <mergeCell ref="F51:G52"/>
    <mergeCell ref="H51:I52"/>
    <mergeCell ref="Y51:Y52"/>
    <mergeCell ref="Z51:AA52"/>
    <mergeCell ref="U48:U52"/>
    <mergeCell ref="V48:V52"/>
    <mergeCell ref="W48:W52"/>
    <mergeCell ref="X48:X52"/>
    <mergeCell ref="Z48:AA50"/>
    <mergeCell ref="AH48:AI48"/>
    <mergeCell ref="D40:M40"/>
    <mergeCell ref="N40:AE40"/>
    <mergeCell ref="AF40:AH40"/>
    <mergeCell ref="AI40:AQ40"/>
    <mergeCell ref="AR40:BA40"/>
    <mergeCell ref="S48:S52"/>
    <mergeCell ref="T48:T52"/>
    <mergeCell ref="D48:E50"/>
    <mergeCell ref="F48:G50"/>
    <mergeCell ref="H48:I50"/>
    <mergeCell ref="J48:L52"/>
    <mergeCell ref="M48:M52"/>
    <mergeCell ref="N48:N52"/>
    <mergeCell ref="AZ41:AZ46"/>
    <mergeCell ref="AI41:AK46"/>
    <mergeCell ref="AL41:AL46"/>
    <mergeCell ref="AM41:AM46"/>
    <mergeCell ref="H41:H46"/>
    <mergeCell ref="I41:I46"/>
    <mergeCell ref="J41:J46"/>
    <mergeCell ref="K41:K46"/>
    <mergeCell ref="L41:L46"/>
    <mergeCell ref="M41:M46"/>
    <mergeCell ref="AY41:AY46"/>
    <mergeCell ref="C41:C52"/>
    <mergeCell ref="D41:D46"/>
    <mergeCell ref="E41:E46"/>
    <mergeCell ref="F41:F46"/>
    <mergeCell ref="G41:G46"/>
    <mergeCell ref="BA41:BA46"/>
    <mergeCell ref="O43:V46"/>
    <mergeCell ref="X43:AE46"/>
    <mergeCell ref="D47:I47"/>
    <mergeCell ref="J47:R47"/>
    <mergeCell ref="S47:Y47"/>
    <mergeCell ref="AP47:AP52"/>
    <mergeCell ref="AQ47:AT47"/>
    <mergeCell ref="AU47:BA47"/>
    <mergeCell ref="AT41:AT46"/>
    <mergeCell ref="AU41:AU46"/>
    <mergeCell ref="AV41:AV46"/>
    <mergeCell ref="AW41:AW46"/>
    <mergeCell ref="AX41:AX46"/>
    <mergeCell ref="AS41:AS46"/>
    <mergeCell ref="O41:V42"/>
    <mergeCell ref="X41:AE42"/>
    <mergeCell ref="AF41:AH46"/>
    <mergeCell ref="AN41:AN46"/>
    <mergeCell ref="D37:E38"/>
    <mergeCell ref="F37:G38"/>
    <mergeCell ref="H37:I38"/>
    <mergeCell ref="Y37:Y38"/>
    <mergeCell ref="Z37:AA38"/>
    <mergeCell ref="U34:U38"/>
    <mergeCell ref="V34:V38"/>
    <mergeCell ref="W34:W38"/>
    <mergeCell ref="X34:X38"/>
    <mergeCell ref="Z34:AA36"/>
    <mergeCell ref="O34:O38"/>
    <mergeCell ref="P34:P38"/>
    <mergeCell ref="Q34:Q38"/>
    <mergeCell ref="R34:R38"/>
    <mergeCell ref="S34:S38"/>
    <mergeCell ref="T34:T38"/>
    <mergeCell ref="D34:E36"/>
    <mergeCell ref="F34:G36"/>
    <mergeCell ref="H34:I36"/>
    <mergeCell ref="J34:L38"/>
    <mergeCell ref="M34:M38"/>
    <mergeCell ref="S33:Y33"/>
    <mergeCell ref="AP33:AP38"/>
    <mergeCell ref="AQ33:AT33"/>
    <mergeCell ref="AU33:BA33"/>
    <mergeCell ref="AT27:AT32"/>
    <mergeCell ref="AU27:AU32"/>
    <mergeCell ref="AV27:AV32"/>
    <mergeCell ref="AW27:AW32"/>
    <mergeCell ref="AX27:AX32"/>
    <mergeCell ref="AY27:AY32"/>
    <mergeCell ref="AN27:AN32"/>
    <mergeCell ref="AO27:AO32"/>
    <mergeCell ref="AP27:AP32"/>
    <mergeCell ref="AQ27:AQ32"/>
    <mergeCell ref="AR27:AR32"/>
    <mergeCell ref="AS27:AS32"/>
    <mergeCell ref="O27:V28"/>
    <mergeCell ref="AL34:AM35"/>
    <mergeCell ref="AQ34:AT38"/>
    <mergeCell ref="AH34:AI34"/>
    <mergeCell ref="AR26:BA26"/>
    <mergeCell ref="C27:C38"/>
    <mergeCell ref="D27:D32"/>
    <mergeCell ref="E27:E32"/>
    <mergeCell ref="F27:F32"/>
    <mergeCell ref="G27:G32"/>
    <mergeCell ref="X27:AE28"/>
    <mergeCell ref="AF27:AH32"/>
    <mergeCell ref="AI27:AK32"/>
    <mergeCell ref="AL27:AL32"/>
    <mergeCell ref="AM27:AM32"/>
    <mergeCell ref="H27:H32"/>
    <mergeCell ref="I27:I32"/>
    <mergeCell ref="J27:J32"/>
    <mergeCell ref="K27:K32"/>
    <mergeCell ref="L27:L32"/>
    <mergeCell ref="M27:M32"/>
    <mergeCell ref="N34:N38"/>
    <mergeCell ref="AZ27:AZ32"/>
    <mergeCell ref="BA27:BA32"/>
    <mergeCell ref="O29:V32"/>
    <mergeCell ref="X29:AE32"/>
    <mergeCell ref="D33:I33"/>
    <mergeCell ref="J33:R33"/>
    <mergeCell ref="D20:E22"/>
    <mergeCell ref="F20:G22"/>
    <mergeCell ref="H20:I22"/>
    <mergeCell ref="J20:L24"/>
    <mergeCell ref="M20:M24"/>
    <mergeCell ref="D26:M26"/>
    <mergeCell ref="N26:AE26"/>
    <mergeCell ref="AF26:AH26"/>
    <mergeCell ref="AI26:AQ26"/>
    <mergeCell ref="Y23:Y24"/>
    <mergeCell ref="Z23:AA24"/>
    <mergeCell ref="U20:U24"/>
    <mergeCell ref="V20:V24"/>
    <mergeCell ref="W20:W24"/>
    <mergeCell ref="X20:X24"/>
    <mergeCell ref="Z20:AA22"/>
    <mergeCell ref="AH20:AI20"/>
    <mergeCell ref="O20:O24"/>
    <mergeCell ref="P20:P24"/>
    <mergeCell ref="Q20:Q24"/>
    <mergeCell ref="R20:R24"/>
    <mergeCell ref="S20:S24"/>
    <mergeCell ref="T20:T24"/>
    <mergeCell ref="D19:I19"/>
    <mergeCell ref="J19:R19"/>
    <mergeCell ref="S19:Y19"/>
    <mergeCell ref="AP19:AP24"/>
    <mergeCell ref="AQ19:AT19"/>
    <mergeCell ref="AU19:BA19"/>
    <mergeCell ref="AT13:AT18"/>
    <mergeCell ref="AU13:AU18"/>
    <mergeCell ref="AV13:AV18"/>
    <mergeCell ref="AW13:AW18"/>
    <mergeCell ref="AX13:AX18"/>
    <mergeCell ref="AY13:AY18"/>
    <mergeCell ref="AN13:AN18"/>
    <mergeCell ref="AO13:AO18"/>
    <mergeCell ref="AP13:AP18"/>
    <mergeCell ref="AQ13:AQ18"/>
    <mergeCell ref="AR13:AR18"/>
    <mergeCell ref="AS13:AS18"/>
    <mergeCell ref="O13:V14"/>
    <mergeCell ref="AL20:AM21"/>
    <mergeCell ref="AQ20:AT24"/>
    <mergeCell ref="D23:E24"/>
    <mergeCell ref="F23:G24"/>
    <mergeCell ref="H23:I24"/>
    <mergeCell ref="AF12:AH12"/>
    <mergeCell ref="AI12:AQ12"/>
    <mergeCell ref="AR12:BA12"/>
    <mergeCell ref="C13:C24"/>
    <mergeCell ref="D13:D18"/>
    <mergeCell ref="E13:E18"/>
    <mergeCell ref="F13:F18"/>
    <mergeCell ref="G13:G18"/>
    <mergeCell ref="X13:AE14"/>
    <mergeCell ref="AF13:AH18"/>
    <mergeCell ref="AI13:AK18"/>
    <mergeCell ref="AL13:AL18"/>
    <mergeCell ref="AM13:AM18"/>
    <mergeCell ref="H13:H18"/>
    <mergeCell ref="I13:I18"/>
    <mergeCell ref="J13:J18"/>
    <mergeCell ref="K13:K18"/>
    <mergeCell ref="L13:L18"/>
    <mergeCell ref="M13:M18"/>
    <mergeCell ref="N20:N24"/>
    <mergeCell ref="AZ13:AZ18"/>
    <mergeCell ref="BA13:BA18"/>
    <mergeCell ref="O15:V18"/>
    <mergeCell ref="X15:AE18"/>
    <mergeCell ref="C1:G1"/>
    <mergeCell ref="U2:AJ3"/>
    <mergeCell ref="AX3:BA3"/>
    <mergeCell ref="AX4:AX6"/>
    <mergeCell ref="AY4:AY6"/>
    <mergeCell ref="AZ4:AZ6"/>
    <mergeCell ref="BA4:BA6"/>
    <mergeCell ref="C7:E7"/>
    <mergeCell ref="F7:H7"/>
    <mergeCell ref="I7:L7"/>
    <mergeCell ref="M7:Q7"/>
    <mergeCell ref="R7:U7"/>
    <mergeCell ref="T8:T10"/>
    <mergeCell ref="U8:U10"/>
    <mergeCell ref="J8:J10"/>
    <mergeCell ref="K8:K10"/>
    <mergeCell ref="L8:L10"/>
    <mergeCell ref="M8:M10"/>
    <mergeCell ref="N8:N10"/>
    <mergeCell ref="O8:O10"/>
    <mergeCell ref="D12:M12"/>
    <mergeCell ref="N12:AE12"/>
    <mergeCell ref="C8:E10"/>
    <mergeCell ref="F8:F10"/>
    <mergeCell ref="G8:G10"/>
    <mergeCell ref="H8:H10"/>
    <mergeCell ref="I8:I10"/>
    <mergeCell ref="P8:P10"/>
    <mergeCell ref="Q8:Q10"/>
    <mergeCell ref="R8:R10"/>
    <mergeCell ref="S8:S10"/>
  </mergeCells>
  <phoneticPr fontId="1"/>
  <pageMargins left="0.19685039370078741" right="0.19685039370078741" top="7.874015748031496E-2" bottom="0.39370078740157483" header="0.31496062992125984" footer="0.19685039370078741"/>
  <pageSetup paperSize="9" scale="75" orientation="landscape" r:id="rId1"/>
  <headerFooter>
    <oddFooter>&amp;L報道基金_01k（202508改訂）</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2"/>
  <sheetViews>
    <sheetView workbookViewId="0">
      <selection activeCell="AA10" sqref="AA10"/>
    </sheetView>
  </sheetViews>
  <sheetFormatPr defaultRowHeight="13.5" x14ac:dyDescent="0.15"/>
  <cols>
    <col min="1" max="8" width="9" style="96"/>
    <col min="9" max="11" width="8.625" style="96" customWidth="1"/>
    <col min="12" max="16384" width="9" style="96"/>
  </cols>
  <sheetData>
    <row r="1" spans="1:20" s="20" customFormat="1" ht="45" customHeight="1" x14ac:dyDescent="0.15">
      <c r="A1" s="96">
        <v>1</v>
      </c>
      <c r="B1" s="96">
        <v>88</v>
      </c>
      <c r="C1" s="96"/>
      <c r="D1" s="8" t="s">
        <v>48</v>
      </c>
      <c r="E1" s="96"/>
      <c r="F1" s="97" t="s">
        <v>14</v>
      </c>
      <c r="G1" s="96"/>
      <c r="H1" s="96"/>
      <c r="I1" s="97" t="s">
        <v>54</v>
      </c>
      <c r="J1" s="97" t="s">
        <v>55</v>
      </c>
      <c r="K1" s="97" t="s">
        <v>56</v>
      </c>
      <c r="N1" s="20" t="s">
        <v>92</v>
      </c>
      <c r="Q1" s="20" t="s">
        <v>93</v>
      </c>
      <c r="T1" s="20" t="s">
        <v>94</v>
      </c>
    </row>
    <row r="2" spans="1:20" ht="45" customHeight="1" x14ac:dyDescent="0.15">
      <c r="A2" s="96">
        <v>2</v>
      </c>
      <c r="B2" s="96">
        <v>98</v>
      </c>
      <c r="D2" s="97" t="s">
        <v>11</v>
      </c>
      <c r="F2" s="97" t="s">
        <v>50</v>
      </c>
      <c r="H2" s="96">
        <v>1</v>
      </c>
      <c r="I2" s="98" t="str">
        <f>IF(入力!O15=$F$1,"○","")</f>
        <v/>
      </c>
      <c r="J2" s="98" t="str">
        <f>IF(入力!O15=$F$2,"○","")</f>
        <v/>
      </c>
      <c r="K2" s="98" t="str">
        <f>IF(入力!O15=$F$3,"○","")</f>
        <v/>
      </c>
    </row>
    <row r="3" spans="1:20" ht="45" customHeight="1" x14ac:dyDescent="0.15">
      <c r="A3" s="96">
        <v>3</v>
      </c>
      <c r="B3" s="96">
        <v>104</v>
      </c>
      <c r="F3" s="97" t="s">
        <v>49</v>
      </c>
      <c r="H3" s="96">
        <v>2</v>
      </c>
      <c r="I3" s="98" t="str">
        <f>IF(入力!O16=$F$1,"○","")</f>
        <v/>
      </c>
      <c r="J3" s="98" t="str">
        <f>IF(入力!O16=$F$2,"○","")</f>
        <v/>
      </c>
      <c r="K3" s="98" t="str">
        <f>IF(入力!O16=$F$3,"○","")</f>
        <v/>
      </c>
    </row>
    <row r="4" spans="1:20" ht="45" customHeight="1" x14ac:dyDescent="0.15">
      <c r="A4" s="96">
        <v>4</v>
      </c>
      <c r="B4" s="96">
        <v>110</v>
      </c>
      <c r="H4" s="96">
        <v>3</v>
      </c>
      <c r="I4" s="98" t="str">
        <f>IF(入力!O17=$F$1,"○","")</f>
        <v/>
      </c>
      <c r="J4" s="98" t="str">
        <f>IF(入力!O17=$F$2,"○","")</f>
        <v/>
      </c>
      <c r="K4" s="98" t="str">
        <f>IF(入力!O17=$F$3,"○","")</f>
        <v/>
      </c>
    </row>
    <row r="5" spans="1:20" ht="45" customHeight="1" x14ac:dyDescent="0.15">
      <c r="A5" s="96">
        <v>5</v>
      </c>
      <c r="B5" s="96">
        <v>118</v>
      </c>
      <c r="H5" s="96">
        <v>4</v>
      </c>
      <c r="I5" s="98" t="str">
        <f>IF(入力!O18=$F$1,"○","")</f>
        <v/>
      </c>
      <c r="J5" s="98" t="str">
        <f>IF(入力!O18=$F$2,"○","")</f>
        <v/>
      </c>
      <c r="K5" s="98" t="str">
        <f>IF(入力!O18=$F$3,"○","")</f>
        <v/>
      </c>
    </row>
    <row r="6" spans="1:20" ht="45" customHeight="1" x14ac:dyDescent="0.15">
      <c r="A6" s="96">
        <v>6</v>
      </c>
      <c r="B6" s="96">
        <v>126</v>
      </c>
      <c r="H6" s="96">
        <v>5</v>
      </c>
      <c r="I6" s="98" t="str">
        <f>IF(入力!O19=$F$1,"○","")</f>
        <v/>
      </c>
      <c r="J6" s="98" t="str">
        <f>IF(入力!O19=$F$2,"○","")</f>
        <v/>
      </c>
      <c r="K6" s="98" t="str">
        <f>IF(入力!O19=$F$3,"○","")</f>
        <v/>
      </c>
    </row>
    <row r="7" spans="1:20" ht="45" customHeight="1" x14ac:dyDescent="0.15">
      <c r="A7" s="96">
        <v>7</v>
      </c>
      <c r="B7" s="96">
        <v>134</v>
      </c>
      <c r="H7" s="96">
        <v>6</v>
      </c>
      <c r="I7" s="98" t="str">
        <f>IF(入力!O20=$F$1,"○","")</f>
        <v/>
      </c>
      <c r="J7" s="98" t="str">
        <f>IF(入力!O20=$F$2,"○","")</f>
        <v/>
      </c>
      <c r="K7" s="98" t="str">
        <f>IF(入力!O20=$F$3,"○","")</f>
        <v/>
      </c>
    </row>
    <row r="8" spans="1:20" ht="45" customHeight="1" x14ac:dyDescent="0.15">
      <c r="A8" s="96">
        <v>8</v>
      </c>
      <c r="B8" s="96">
        <v>142</v>
      </c>
      <c r="H8" s="96">
        <v>7</v>
      </c>
      <c r="I8" s="98" t="str">
        <f>IF(入力!O21=$F$1,"○","")</f>
        <v/>
      </c>
      <c r="J8" s="98" t="str">
        <f>IF(入力!O21=$F$2,"○","")</f>
        <v/>
      </c>
      <c r="K8" s="98" t="str">
        <f>IF(入力!O21=$F$3,"○","")</f>
        <v/>
      </c>
    </row>
    <row r="9" spans="1:20" ht="45" customHeight="1" x14ac:dyDescent="0.15">
      <c r="A9" s="96">
        <v>9</v>
      </c>
      <c r="B9" s="96">
        <v>150</v>
      </c>
      <c r="H9" s="96">
        <v>8</v>
      </c>
      <c r="I9" s="98" t="str">
        <f>IF(入力!O22=$F$1,"○","")</f>
        <v/>
      </c>
      <c r="J9" s="98" t="str">
        <f>IF(入力!O22=$F$2,"○","")</f>
        <v/>
      </c>
      <c r="K9" s="98" t="str">
        <f>IF(入力!O22=$F$3,"○","")</f>
        <v/>
      </c>
    </row>
    <row r="10" spans="1:20" ht="45" customHeight="1" x14ac:dyDescent="0.15">
      <c r="A10" s="96">
        <v>10</v>
      </c>
      <c r="B10" s="96">
        <v>160</v>
      </c>
      <c r="H10" s="96">
        <v>9</v>
      </c>
      <c r="I10" s="98" t="str">
        <f>IF(入力!O23=$F$1,"○","")</f>
        <v/>
      </c>
      <c r="J10" s="98" t="str">
        <f>IF(入力!O23=$F$2,"○","")</f>
        <v/>
      </c>
      <c r="K10" s="98" t="str">
        <f>IF(入力!O23=$F$3,"○","")</f>
        <v/>
      </c>
    </row>
    <row r="11" spans="1:20" ht="45" customHeight="1" x14ac:dyDescent="0.15">
      <c r="A11" s="96">
        <v>11</v>
      </c>
      <c r="B11" s="96">
        <v>170</v>
      </c>
      <c r="H11" s="96">
        <v>10</v>
      </c>
      <c r="I11" s="98" t="str">
        <f>IF(入力!O24=$F$1,"○","")</f>
        <v/>
      </c>
      <c r="J11" s="98" t="str">
        <f>IF(入力!O24=$F$2,"○","")</f>
        <v/>
      </c>
      <c r="K11" s="98" t="str">
        <f>IF(入力!O24=$F$3,"○","")</f>
        <v/>
      </c>
    </row>
    <row r="12" spans="1:20" ht="45" customHeight="1" x14ac:dyDescent="0.15">
      <c r="A12" s="96">
        <v>12</v>
      </c>
      <c r="B12" s="96">
        <v>180</v>
      </c>
      <c r="H12" s="96">
        <v>11</v>
      </c>
      <c r="I12" s="98" t="str">
        <f>IF(入力!O25=$F$1,"○","")</f>
        <v/>
      </c>
      <c r="J12" s="98" t="str">
        <f>IF(入力!O25=$F$2,"○","")</f>
        <v/>
      </c>
      <c r="K12" s="98" t="str">
        <f>IF(入力!O25=$F$3,"○","")</f>
        <v/>
      </c>
    </row>
    <row r="13" spans="1:20" ht="45" customHeight="1" x14ac:dyDescent="0.15">
      <c r="A13" s="96">
        <v>13</v>
      </c>
      <c r="B13" s="96">
        <v>190</v>
      </c>
      <c r="H13" s="96">
        <v>12</v>
      </c>
      <c r="I13" s="98" t="str">
        <f>IF(入力!O26=$F$1,"○","")</f>
        <v/>
      </c>
      <c r="J13" s="98" t="str">
        <f>IF(入力!O26=$F$2,"○","")</f>
        <v/>
      </c>
      <c r="K13" s="98" t="str">
        <f>IF(入力!O26=$F$3,"○","")</f>
        <v/>
      </c>
    </row>
    <row r="14" spans="1:20" ht="45" customHeight="1" x14ac:dyDescent="0.15">
      <c r="A14" s="96">
        <v>14</v>
      </c>
      <c r="B14" s="96">
        <v>200</v>
      </c>
      <c r="H14" s="96">
        <v>13</v>
      </c>
      <c r="I14" s="98" t="str">
        <f>IF(入力!O27=$F$1,"○","")</f>
        <v/>
      </c>
      <c r="J14" s="98" t="str">
        <f>IF(入力!O27=$F$2,"○","")</f>
        <v/>
      </c>
      <c r="K14" s="98" t="str">
        <f>IF(入力!O27=$F$3,"○","")</f>
        <v/>
      </c>
    </row>
    <row r="15" spans="1:20" ht="45" customHeight="1" x14ac:dyDescent="0.15">
      <c r="A15" s="96">
        <v>15</v>
      </c>
      <c r="B15" s="96">
        <v>220</v>
      </c>
      <c r="H15" s="96">
        <v>14</v>
      </c>
      <c r="I15" s="98" t="str">
        <f>IF(入力!O28=$F$1,"○","")</f>
        <v/>
      </c>
      <c r="J15" s="98" t="str">
        <f>IF(入力!O28=$F$2,"○","")</f>
        <v/>
      </c>
      <c r="K15" s="98" t="str">
        <f>IF(入力!O28=$F$3,"○","")</f>
        <v/>
      </c>
    </row>
    <row r="16" spans="1:20" ht="45" customHeight="1" x14ac:dyDescent="0.15">
      <c r="A16" s="96">
        <v>16</v>
      </c>
      <c r="B16" s="96">
        <v>240</v>
      </c>
      <c r="H16" s="96">
        <v>15</v>
      </c>
      <c r="I16" s="98" t="str">
        <f>IF(入力!O29=$F$1,"○","")</f>
        <v/>
      </c>
      <c r="J16" s="98" t="str">
        <f>IF(入力!O29=$F$2,"○","")</f>
        <v/>
      </c>
      <c r="K16" s="98" t="str">
        <f>IF(入力!O29=$F$3,"○","")</f>
        <v/>
      </c>
    </row>
    <row r="17" spans="1:11" ht="45" customHeight="1" x14ac:dyDescent="0.15">
      <c r="A17" s="96">
        <v>17</v>
      </c>
      <c r="B17" s="96">
        <v>260</v>
      </c>
      <c r="H17" s="96">
        <v>16</v>
      </c>
      <c r="I17" s="98" t="str">
        <f>IF(入力!O30=$F$1,"○","")</f>
        <v/>
      </c>
      <c r="J17" s="98" t="str">
        <f>IF(入力!O30=$F$2,"○","")</f>
        <v/>
      </c>
      <c r="K17" s="98" t="str">
        <f>IF(入力!O30=$F$3,"○","")</f>
        <v/>
      </c>
    </row>
    <row r="18" spans="1:11" ht="45" customHeight="1" x14ac:dyDescent="0.15">
      <c r="A18" s="96">
        <v>18</v>
      </c>
      <c r="B18" s="96">
        <v>280</v>
      </c>
      <c r="H18" s="96">
        <v>17</v>
      </c>
      <c r="I18" s="98" t="str">
        <f>IF(入力!O31=$F$1,"○","")</f>
        <v/>
      </c>
      <c r="J18" s="98" t="str">
        <f>IF(入力!O31=$F$2,"○","")</f>
        <v/>
      </c>
      <c r="K18" s="98" t="str">
        <f>IF(入力!O31=$F$3,"○","")</f>
        <v/>
      </c>
    </row>
    <row r="19" spans="1:11" ht="45" customHeight="1" x14ac:dyDescent="0.15">
      <c r="A19" s="96">
        <v>19</v>
      </c>
      <c r="B19" s="96">
        <v>300</v>
      </c>
      <c r="H19" s="96">
        <v>18</v>
      </c>
      <c r="I19" s="98" t="str">
        <f>IF(入力!O32=$F$1,"○","")</f>
        <v/>
      </c>
      <c r="J19" s="98" t="str">
        <f>IF(入力!O32=$F$2,"○","")</f>
        <v/>
      </c>
      <c r="K19" s="98" t="str">
        <f>IF(入力!O32=$F$3,"○","")</f>
        <v/>
      </c>
    </row>
    <row r="20" spans="1:11" ht="45" customHeight="1" x14ac:dyDescent="0.15">
      <c r="A20" s="96">
        <v>20</v>
      </c>
      <c r="B20" s="96">
        <v>320</v>
      </c>
      <c r="H20" s="96">
        <v>19</v>
      </c>
      <c r="I20" s="98" t="str">
        <f>IF(入力!O33=$F$1,"○","")</f>
        <v/>
      </c>
      <c r="J20" s="98" t="str">
        <f>IF(入力!O33=$F$2,"○","")</f>
        <v/>
      </c>
      <c r="K20" s="98" t="str">
        <f>IF(入力!O33=$F$3,"○","")</f>
        <v/>
      </c>
    </row>
    <row r="21" spans="1:11" ht="45" customHeight="1" x14ac:dyDescent="0.15">
      <c r="A21" s="96">
        <v>21</v>
      </c>
      <c r="B21" s="96">
        <v>340</v>
      </c>
      <c r="H21" s="96">
        <v>20</v>
      </c>
      <c r="I21" s="98" t="str">
        <f>IF(入力!O34=$F$1,"○","")</f>
        <v/>
      </c>
      <c r="J21" s="98" t="str">
        <f>IF(入力!O34=$F$2,"○","")</f>
        <v/>
      </c>
      <c r="K21" s="98" t="str">
        <f>IF(入力!O34=$F$3,"○","")</f>
        <v/>
      </c>
    </row>
    <row r="22" spans="1:11" ht="45" customHeight="1" x14ac:dyDescent="0.15">
      <c r="A22" s="96">
        <v>22</v>
      </c>
      <c r="B22" s="96">
        <v>360</v>
      </c>
    </row>
    <row r="23" spans="1:11" ht="45" customHeight="1" x14ac:dyDescent="0.15">
      <c r="A23" s="96">
        <v>23</v>
      </c>
      <c r="B23" s="96">
        <v>380</v>
      </c>
    </row>
    <row r="24" spans="1:11" ht="45" customHeight="1" x14ac:dyDescent="0.15">
      <c r="A24" s="96">
        <v>24</v>
      </c>
      <c r="B24" s="96">
        <v>410</v>
      </c>
    </row>
    <row r="25" spans="1:11" ht="45" customHeight="1" x14ac:dyDescent="0.15">
      <c r="A25" s="96">
        <v>25</v>
      </c>
      <c r="B25" s="96">
        <v>440</v>
      </c>
    </row>
    <row r="26" spans="1:11" ht="45" customHeight="1" x14ac:dyDescent="0.15">
      <c r="A26" s="96">
        <v>26</v>
      </c>
      <c r="B26" s="96">
        <v>470</v>
      </c>
    </row>
    <row r="27" spans="1:11" ht="45" customHeight="1" x14ac:dyDescent="0.15">
      <c r="A27" s="96">
        <v>27</v>
      </c>
      <c r="B27" s="96">
        <v>500</v>
      </c>
    </row>
    <row r="28" spans="1:11" ht="45" customHeight="1" x14ac:dyDescent="0.15">
      <c r="A28" s="96">
        <v>28</v>
      </c>
      <c r="B28" s="96">
        <v>530</v>
      </c>
    </row>
    <row r="29" spans="1:11" ht="45" customHeight="1" x14ac:dyDescent="0.15">
      <c r="A29" s="96">
        <v>29</v>
      </c>
      <c r="B29" s="96">
        <v>560</v>
      </c>
    </row>
    <row r="30" spans="1:11" ht="45" customHeight="1" x14ac:dyDescent="0.15">
      <c r="A30" s="96">
        <v>30</v>
      </c>
      <c r="B30" s="96">
        <v>590</v>
      </c>
    </row>
    <row r="31" spans="1:11" ht="45" customHeight="1" x14ac:dyDescent="0.15">
      <c r="A31" s="96">
        <v>31</v>
      </c>
      <c r="B31" s="96">
        <v>620</v>
      </c>
    </row>
    <row r="32" spans="1:11" ht="45" customHeight="1" x14ac:dyDescent="0.15">
      <c r="B32" s="96">
        <v>650</v>
      </c>
    </row>
  </sheetData>
  <sheetProtection selectLockedCells="1" selectUnlockedCell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34510D6191E3B419631B60CA60CB1AF" ma:contentTypeVersion="12" ma:contentTypeDescription="新しいドキュメントを作成します。" ma:contentTypeScope="" ma:versionID="bba64bb12be124d3dd6027f554b63315">
  <xsd:schema xmlns:xsd="http://www.w3.org/2001/XMLSchema" xmlns:xs="http://www.w3.org/2001/XMLSchema" xmlns:p="http://schemas.microsoft.com/office/2006/metadata/properties" xmlns:ns2="6d4ff8ef-3270-45b0-a595-d134b371cda3" xmlns:ns3="01a95fee-9cf8-4632-8132-0e36b76ae308" targetNamespace="http://schemas.microsoft.com/office/2006/metadata/properties" ma:root="true" ma:fieldsID="7227555ad0a10afd78e8f25bde79ff97" ns2:_="" ns3:_="">
    <xsd:import namespace="6d4ff8ef-3270-45b0-a595-d134b371cda3"/>
    <xsd:import namespace="01a95fee-9cf8-4632-8132-0e36b76ae30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4ff8ef-3270-45b0-a595-d134b371cd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2c89ca81-bd5b-456a-966a-70fc8f2480d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a95fee-9cf8-4632-8132-0e36b76ae30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6926ce7-91e4-4933-a47a-5370fbb7adfc}" ma:internalName="TaxCatchAll" ma:showField="CatchAllData" ma:web="01a95fee-9cf8-4632-8132-0e36b76ae3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4ff8ef-3270-45b0-a595-d134b371cda3">
      <Terms xmlns="http://schemas.microsoft.com/office/infopath/2007/PartnerControls"/>
    </lcf76f155ced4ddcb4097134ff3c332f>
    <TaxCatchAll xmlns="01a95fee-9cf8-4632-8132-0e36b76ae308" xsi:nil="true"/>
  </documentManagement>
</p:properties>
</file>

<file path=customXml/itemProps1.xml><?xml version="1.0" encoding="utf-8"?>
<ds:datastoreItem xmlns:ds="http://schemas.openxmlformats.org/officeDocument/2006/customXml" ds:itemID="{80ED4944-0D78-4073-A481-20105E15298D}"/>
</file>

<file path=customXml/itemProps2.xml><?xml version="1.0" encoding="utf-8"?>
<ds:datastoreItem xmlns:ds="http://schemas.openxmlformats.org/officeDocument/2006/customXml" ds:itemID="{A2BF6534-51A6-405D-B716-7463231B4770}"/>
</file>

<file path=customXml/itemProps3.xml><?xml version="1.0" encoding="utf-8"?>
<ds:datastoreItem xmlns:ds="http://schemas.openxmlformats.org/officeDocument/2006/customXml" ds:itemID="{330A1881-BB14-4081-A7A8-5910E02FA8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作成要領</vt:lpstr>
      <vt:lpstr>入力</vt:lpstr>
      <vt:lpstr>印刷（通番1～4）</vt:lpstr>
      <vt:lpstr>印刷（通番5～8）</vt:lpstr>
      <vt:lpstr>印刷（通番9～12）</vt:lpstr>
      <vt:lpstr>印刷（通番13～16）</vt:lpstr>
      <vt:lpstr>印刷（通番17～20）</vt:lpstr>
      <vt:lpstr>標準報酬等</vt:lpstr>
      <vt:lpstr>'印刷（通番1～4）'!Print_Area</vt:lpstr>
      <vt:lpstr>'印刷（通番13～16）'!Print_Area</vt:lpstr>
      <vt:lpstr>'印刷（通番17～20）'!Print_Area</vt:lpstr>
      <vt:lpstr>'印刷（通番5～8）'!Print_Area</vt:lpstr>
      <vt:lpstr>'印刷（通番9～12）'!Print_Area</vt:lpstr>
      <vt:lpstr>作成要領!Print_Area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リモート</dc:creator>
  <cp:lastModifiedBy>永田</cp:lastModifiedBy>
  <cp:lastPrinted>2025-07-09T00:12:20Z</cp:lastPrinted>
  <dcterms:created xsi:type="dcterms:W3CDTF">2018-08-30T04:41:59Z</dcterms:created>
  <dcterms:modified xsi:type="dcterms:W3CDTF">2025-07-16T01:37:44Z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0x010100534510D6191E3B419631B60CA60CB1AF</vt:lpwstr>
  </property>
</Properties>
</file>